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8" windowWidth="14808" windowHeight="8016" firstSheet="1" activeTab="1"/>
  </bookViews>
  <sheets>
    <sheet name="Лист1" sheetId="1" state="hidden" r:id="rId1"/>
    <sheet name="Скорректированное" sheetId="2" r:id="rId2"/>
  </sheets>
  <definedNames>
    <definedName name="_xlnm.Print_Titles" localSheetId="0">Лист1!$3:$3</definedName>
    <definedName name="_xlnm.Print_Titles" localSheetId="1">Скорректированное!$3:$3</definedName>
  </definedNames>
  <calcPr calcId="145621"/>
</workbook>
</file>

<file path=xl/calcChain.xml><?xml version="1.0" encoding="utf-8"?>
<calcChain xmlns="http://schemas.openxmlformats.org/spreadsheetml/2006/main">
  <c r="C87" i="2" l="1"/>
  <c r="C61" i="2"/>
  <c r="C50" i="2"/>
  <c r="C29" i="2"/>
  <c r="C27" i="2" s="1"/>
  <c r="C5" i="2"/>
  <c r="C22" i="2"/>
  <c r="C19" i="2"/>
  <c r="D80" i="2"/>
  <c r="C80" i="2"/>
  <c r="D77" i="2"/>
  <c r="D73" i="2"/>
  <c r="D69" i="2"/>
  <c r="D65" i="2"/>
  <c r="D61" i="2"/>
  <c r="D57" i="2"/>
  <c r="D53" i="2"/>
  <c r="D50" i="2"/>
  <c r="C43" i="2"/>
  <c r="C84" i="2" l="1"/>
  <c r="C15" i="2"/>
  <c r="C26" i="2" s="1"/>
  <c r="C40" i="2" s="1"/>
  <c r="D84" i="2"/>
  <c r="C43" i="1"/>
  <c r="C46" i="1"/>
  <c r="C16" i="1"/>
  <c r="C85" i="2" l="1"/>
  <c r="D136" i="1"/>
  <c r="D130" i="1"/>
  <c r="D116" i="1"/>
  <c r="D106" i="1"/>
  <c r="D96" i="1"/>
  <c r="D70" i="1"/>
  <c r="C182" i="1"/>
  <c r="C185" i="1"/>
  <c r="C190" i="1"/>
  <c r="C193" i="1"/>
  <c r="C198" i="1"/>
  <c r="C177" i="1"/>
  <c r="D177" i="1"/>
  <c r="C178" i="1"/>
  <c r="D178" i="1"/>
  <c r="D154" i="1"/>
  <c r="C5" i="1"/>
  <c r="C181" i="1" l="1"/>
  <c r="D172" i="1" l="1"/>
  <c r="D164" i="1"/>
  <c r="D142" i="1"/>
  <c r="D80" i="1"/>
  <c r="D66" i="1"/>
  <c r="C164" i="1"/>
  <c r="C172" i="1"/>
  <c r="C136" i="1"/>
  <c r="C106" i="1"/>
  <c r="D176" i="1" l="1"/>
  <c r="C179" i="1"/>
</calcChain>
</file>

<file path=xl/sharedStrings.xml><?xml version="1.0" encoding="utf-8"?>
<sst xmlns="http://schemas.openxmlformats.org/spreadsheetml/2006/main" count="401" uniqueCount="200">
  <si>
    <t>Наименование показателей</t>
  </si>
  <si>
    <t>ДОХОДЫ</t>
  </si>
  <si>
    <t>Налоговые доходы бюджета - всего:</t>
  </si>
  <si>
    <t>Налог на доходы физических лиц</t>
  </si>
  <si>
    <t>Налоги на совокупный доход</t>
  </si>
  <si>
    <t>Налоги на имущество, всего</t>
  </si>
  <si>
    <t>из них:</t>
  </si>
  <si>
    <t>транспортный налог</t>
  </si>
  <si>
    <t>земельный налог</t>
  </si>
  <si>
    <t>Неналоговые доходы - всего:</t>
  </si>
  <si>
    <t>Государственная пошлина</t>
  </si>
  <si>
    <t>Задолженность и перерасчеты по отмененным налогам, сборам и иным платежам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</si>
  <si>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</si>
  <si>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</si>
  <si>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</si>
  <si>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имущества и земельных участков</t>
  </si>
  <si>
    <t>Штрафные санкции, возмещение ущерба</t>
  </si>
  <si>
    <t>Прочие неналоговые доходы</t>
  </si>
  <si>
    <t>Налоговые и неналоговые доходы бюджета - всего:</t>
  </si>
  <si>
    <t>Безвоздмездные поступления - всего:</t>
  </si>
  <si>
    <t>Безвозмездные поступления от других бюджетов бюджетной системы РФ</t>
  </si>
  <si>
    <t>Субсидии бюджетам бюджетной системы РФ</t>
  </si>
  <si>
    <t>Субвенции бюджетам бюджетной системы РФ</t>
  </si>
  <si>
    <t>Иные межбюджетные трансферты</t>
  </si>
  <si>
    <t>Прочие безвозмездные поступления</t>
  </si>
  <si>
    <t>Доходы от возврата остатков целевых субсидий и субвенций прошлых лет</t>
  </si>
  <si>
    <t>Возврат остатков целевых субсидий и субвенций прошлых лет</t>
  </si>
  <si>
    <t>ИТОГО ДОХОДОВ БЮДЖЕТА: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</si>
  <si>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</si>
  <si>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</si>
  <si>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</si>
  <si>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</si>
  <si>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ИТОГО РАСХОДОВ БЮДЖЕТА:</t>
  </si>
  <si>
    <t>Бюджетные инвестиции, всего</t>
  </si>
  <si>
    <t>Всего, в том числе:</t>
  </si>
  <si>
    <t>Кредиты кредитных организаций</t>
  </si>
  <si>
    <t>получение кредитов</t>
  </si>
  <si>
    <t>погашение кредитов</t>
  </si>
  <si>
    <t>Кредиты от бюджетов других уровней</t>
  </si>
  <si>
    <t>Остатки средств бюджета</t>
  </si>
  <si>
    <t>СПРАВОЧНО:</t>
  </si>
  <si>
    <t>в том числе:</t>
  </si>
  <si>
    <t>Бюджетные кредиты, полученные от других бюджетов бюджетной системы РФ</t>
  </si>
  <si>
    <t>Кредиты, полученные от кредитных организаций</t>
  </si>
  <si>
    <t>Налоги на товары, реализуемые на территории РФ (акцизы)</t>
  </si>
  <si>
    <t>Дефицит бюджета (-), профицит бюджета (+)</t>
  </si>
  <si>
    <t>Дотация на выравнивание бюджетной обеспеченности</t>
  </si>
  <si>
    <t>Обслуживание муниципального долга</t>
  </si>
  <si>
    <t>Муниципальные гарантии</t>
  </si>
  <si>
    <t>ИСТОЧНИКИ ФИНАНСИРОВАНИЯ ДЕФИЦИТА:</t>
  </si>
  <si>
    <t>всего</t>
  </si>
  <si>
    <t>Муниципальный долг, всего</t>
  </si>
  <si>
    <t xml:space="preserve">  тыс. рублей</t>
  </si>
  <si>
    <t>субсидия на выравнивание обеспеченности</t>
  </si>
  <si>
    <t>дотация на обеспечение сбалансированности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</si>
  <si>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</si>
  <si>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</si>
  <si>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</si>
  <si>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</si>
  <si>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</si>
  <si>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</si>
  <si>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</si>
  <si>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</si>
  <si>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</si>
  <si>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</si>
  <si>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</si>
  <si>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</si>
  <si>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</si>
  <si>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</si>
  <si>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</si>
  <si>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</si>
  <si>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РзПр</t>
  </si>
  <si>
    <t>0100</t>
  </si>
  <si>
    <r>
      <t>из них</t>
    </r>
    <r>
      <rPr>
        <i/>
        <sz val="11"/>
        <color rgb="FF000000"/>
        <rFont val="Times New Roman"/>
        <family val="1"/>
        <charset val="204"/>
      </rPr>
      <t>: бюджетные инвестиции</t>
    </r>
  </si>
  <si>
    <t>Мобилизационная и вневойсковая подготовка</t>
  </si>
  <si>
    <t>0203</t>
  </si>
  <si>
    <t>0200</t>
  </si>
  <si>
    <t>Органы юстиции</t>
  </si>
  <si>
    <t>0304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</si>
  <si>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</si>
  <si>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</si>
  <si>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</si>
  <si>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</si>
  <si>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</si>
  <si>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</si>
  <si>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0300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</si>
  <si>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</si>
  <si>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</si>
  <si>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</si>
  <si>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</si>
  <si>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</si>
  <si>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</si>
  <si>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</si>
  <si>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</si>
  <si>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</si>
  <si>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</si>
  <si>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</si>
  <si>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</si>
  <si>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</si>
  <si>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</si>
  <si>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0400</t>
  </si>
  <si>
    <t>Национальная экономика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</si>
  <si>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</si>
  <si>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</si>
  <si>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</si>
  <si>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</si>
  <si>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</si>
  <si>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</si>
  <si>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</si>
  <si>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</si>
  <si>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Жилищно-коммунальное хозяйство</t>
  </si>
  <si>
    <t>0500</t>
  </si>
  <si>
    <t>Экологический контроль</t>
  </si>
  <si>
    <t>0601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</si>
  <si>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</si>
  <si>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</si>
  <si>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</si>
  <si>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</si>
  <si>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</si>
  <si>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</si>
  <si>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</si>
  <si>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Охрана окружающей среды</t>
  </si>
  <si>
    <t>0600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</si>
  <si>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</si>
  <si>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</si>
  <si>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</si>
  <si>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</si>
  <si>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</si>
  <si>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</si>
  <si>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</si>
  <si>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</si>
  <si>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</si>
  <si>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0700</t>
  </si>
  <si>
    <t>Культура</t>
  </si>
  <si>
    <t>0801</t>
  </si>
  <si>
    <t>Другие вопросы в области культуры, кинематографии</t>
  </si>
  <si>
    <t>0804</t>
  </si>
  <si>
    <t>Культура, кинематография</t>
  </si>
  <si>
    <t>0800</t>
  </si>
  <si>
    <t>Амбулаторная помощь</t>
  </si>
  <si>
    <t>0902</t>
  </si>
  <si>
    <t>Другие вопросы в области здравоохранения</t>
  </si>
  <si>
    <t>0909</t>
  </si>
  <si>
    <t>0900</t>
  </si>
  <si>
    <t>Здравоохранение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</si>
  <si>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</si>
  <si>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</si>
  <si>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</si>
  <si>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</si>
  <si>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</si>
  <si>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</si>
  <si>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</si>
  <si>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</si>
  <si>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</si>
  <si>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</si>
  <si>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1000</t>
  </si>
  <si>
    <t>Социальная политика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</si>
  <si>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</si>
  <si>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</si>
  <si>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</si>
  <si>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</si>
  <si>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</si>
  <si>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</si>
  <si>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1100</t>
  </si>
  <si>
    <t>Физическая культура и спорт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</si>
  <si>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</si>
  <si>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</si>
  <si>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</si>
  <si>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</si>
  <si>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</si>
  <si>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</si>
  <si>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1200</t>
  </si>
  <si>
    <t>Средства массовой информации</t>
  </si>
  <si>
    <t>Обслуживание государственного внутреннего и муниципального долга</t>
  </si>
  <si>
    <t>1301</t>
  </si>
  <si>
    <t>1300</t>
  </si>
  <si>
    <t>0703</t>
  </si>
  <si>
    <t>Дополнительное образование детей</t>
  </si>
  <si>
    <t>Молодежная политика</t>
  </si>
  <si>
    <t>Акции и ные формы участия в капитале</t>
  </si>
  <si>
    <t>Исполнение муниципальных гарантий</t>
  </si>
  <si>
    <t>Бюджетные кредиты юридическим лицам</t>
  </si>
  <si>
    <t>возврат кредитов</t>
  </si>
  <si>
    <t>предоставление кредитов</t>
  </si>
  <si>
    <t>Бюджетные кредиты другим уровням</t>
  </si>
  <si>
    <t>на 01.01.2020</t>
  </si>
  <si>
    <t>из них: по социально-культурным отраслям и ЖКХ</t>
  </si>
  <si>
    <t>в т.ч. за счет целевых межбюджетных трансфертов из федерального и краевого бюджетов</t>
  </si>
  <si>
    <r>
      <t xml:space="preserve">в </t>
    </r>
    <r>
      <rPr>
        <i/>
        <sz val="11"/>
        <color rgb="FF000000"/>
        <rFont val="Times New Roman"/>
        <family val="1"/>
        <charset val="204"/>
      </rPr>
      <t>том числе:</t>
    </r>
  </si>
  <si>
    <t>Условно утверждаемые расходы</t>
  </si>
  <si>
    <t>Х</t>
  </si>
  <si>
    <t>0112</t>
  </si>
  <si>
    <t>Прикладные научные исследования в области общегосударственных вопросов</t>
  </si>
  <si>
    <t>1103</t>
  </si>
  <si>
    <t>Спорт высших достижений</t>
  </si>
  <si>
    <t>Административные платежи и сборы</t>
  </si>
  <si>
    <t>Доходы от использования  имущества</t>
  </si>
  <si>
    <t xml:space="preserve">Ожидаемое исполнение бюджета Тополевского сельского поселения за 2020 год </t>
  </si>
  <si>
    <t>2020 год                                                             прогноз (по проекту решения о местном бюджете)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</si>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</sst>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Protection="1"/>
    <xf numFmtId="0" fontId="8" fillId="0" borderId="0" xfId="0" applyFont="1" applyProtection="1"/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justify" vertical="top" wrapText="1"/>
    </xf>
    <xf numFmtId="0" fontId="0" fillId="0" borderId="2" xfId="0" applyBorder="1" applyProtection="1"/>
    <xf numFmtId="0" fontId="0" fillId="0" borderId="2" xfId="0" applyFont="1" applyBorder="1" applyProtection="1"/>
    <xf numFmtId="0" fontId="3" fillId="0" borderId="2" xfId="0" applyFont="1" applyBorder="1" applyProtection="1"/>
    <xf numFmtId="0" fontId="4" fillId="0" borderId="2" xfId="0" applyFont="1" applyBorder="1" applyProtection="1"/>
    <xf numFmtId="0" fontId="8" fillId="0" borderId="2" xfId="0" applyFont="1" applyBorder="1" applyProtection="1"/>
    <xf numFmtId="0" fontId="6" fillId="0" borderId="2" xfId="0" applyFont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left" vertical="top" wrapText="1"/>
    </xf>
    <xf numFmtId="49" fontId="7" fillId="2" borderId="1" xfId="0" applyNumberFormat="1" applyFont="1" applyFill="1" applyBorder="1" applyAlignment="1" applyProtection="1">
      <alignment horizontal="left" vertical="top" wrapText="1"/>
    </xf>
    <xf numFmtId="49" fontId="7" fillId="2" borderId="1" xfId="0" applyNumberFormat="1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justify" vertical="top" wrapText="1"/>
    </xf>
    <xf numFmtId="164" fontId="7" fillId="2" borderId="1" xfId="0" applyNumberFormat="1" applyFont="1" applyFill="1" applyBorder="1" applyAlignment="1" applyProtection="1">
      <alignment horizontal="right" vertical="top" wrapText="1"/>
    </xf>
    <xf numFmtId="164" fontId="7" fillId="0" borderId="1" xfId="0" applyNumberFormat="1" applyFont="1" applyFill="1" applyBorder="1" applyAlignment="1" applyProtection="1">
      <alignment horizontal="right" vertical="top" wrapText="1"/>
    </xf>
    <xf numFmtId="164" fontId="1" fillId="0" borderId="1" xfId="0" applyNumberFormat="1" applyFont="1" applyFill="1" applyBorder="1" applyAlignment="1" applyProtection="1">
      <alignment horizontal="right" vertical="top" wrapText="1"/>
      <protection locked="0"/>
    </xf>
    <xf numFmtId="164" fontId="1" fillId="2" borderId="1" xfId="0" applyNumberFormat="1" applyFont="1" applyFill="1" applyBorder="1" applyAlignment="1" applyProtection="1">
      <alignment horizontal="right" vertical="top" wrapText="1"/>
      <protection locked="0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7" fillId="2" borderId="1" xfId="0" applyNumberFormat="1" applyFont="1" applyFill="1" applyBorder="1" applyAlignment="1" applyProtection="1">
      <alignment vertical="top" wrapText="1"/>
    </xf>
    <xf numFmtId="164" fontId="2" fillId="2" borderId="1" xfId="0" applyNumberFormat="1" applyFont="1" applyFill="1" applyBorder="1" applyAlignment="1" applyProtection="1">
      <alignment vertical="top" wrapText="1"/>
    </xf>
    <xf numFmtId="164" fontId="7" fillId="2" borderId="1" xfId="0" applyNumberFormat="1" applyFont="1" applyFill="1" applyBorder="1" applyAlignment="1" applyProtection="1">
      <alignment horizontal="right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7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right" vertical="center" wrapText="1"/>
    </xf>
    <xf numFmtId="49" fontId="7" fillId="0" borderId="0" xfId="0" applyNumberFormat="1" applyFont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top" wrapText="1"/>
    </xf>
    <xf numFmtId="4" fontId="1" fillId="2" borderId="1" xfId="0" applyNumberFormat="1" applyFont="1" applyFill="1" applyBorder="1" applyAlignment="1" applyProtection="1">
      <alignment horizontal="right" vertical="top" wrapText="1"/>
      <protection locked="0"/>
    </xf>
    <xf numFmtId="4" fontId="1" fillId="2" borderId="1" xfId="0" applyNumberFormat="1" applyFont="1" applyFill="1" applyBorder="1" applyAlignment="1" applyProtection="1">
      <alignment horizontal="right" vertical="top" wrapText="1"/>
    </xf>
    <xf numFmtId="4" fontId="7" fillId="2" borderId="1" xfId="0" applyNumberFormat="1" applyFont="1" applyFill="1" applyBorder="1" applyAlignment="1" applyProtection="1">
      <alignment horizontal="right" vertical="top" wrapText="1"/>
    </xf>
    <xf numFmtId="164" fontId="7" fillId="2" borderId="1" xfId="0" applyNumberFormat="1" applyFont="1" applyFill="1" applyBorder="1" applyAlignment="1" applyProtection="1">
      <alignment horizontal="right" vertical="top" wrapText="1"/>
    </xf>
    <xf numFmtId="4" fontId="2" fillId="2" borderId="1" xfId="0" applyNumberFormat="1" applyFont="1" applyFill="1" applyBorder="1" applyAlignment="1" applyProtection="1">
      <alignment horizontal="right" vertical="top" wrapText="1"/>
      <protection locked="0"/>
    </xf>
    <xf numFmtId="4" fontId="9" fillId="0" borderId="1" xfId="0" applyNumberFormat="1" applyFont="1" applyBorder="1" applyAlignment="1" applyProtection="1">
      <alignment horizontal="right" vertical="top" wrapText="1"/>
      <protection locked="0"/>
    </xf>
    <xf numFmtId="4" fontId="5" fillId="0" borderId="1" xfId="0" applyNumberFormat="1" applyFont="1" applyBorder="1" applyAlignment="1" applyProtection="1">
      <alignment horizontal="right" vertical="top" wrapText="1"/>
      <protection locked="0"/>
    </xf>
    <xf numFmtId="164" fontId="1" fillId="2" borderId="1" xfId="0" applyNumberFormat="1" applyFont="1" applyFill="1" applyBorder="1" applyAlignment="1" applyProtection="1">
      <alignment horizontal="right" vertical="top" wrapText="1"/>
      <protection locked="0"/>
    </xf>
    <xf numFmtId="164" fontId="1" fillId="2" borderId="1" xfId="0" applyNumberFormat="1" applyFont="1" applyFill="1" applyBorder="1" applyAlignment="1" applyProtection="1">
      <alignment horizontal="center" vertical="top" wrapText="1"/>
    </xf>
    <xf numFmtId="164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1" fillId="2" borderId="1" xfId="0" applyNumberFormat="1" applyFont="1" applyFill="1" applyBorder="1" applyAlignment="1" applyProtection="1">
      <alignment horizontal="righ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04"/>
  <sheetViews>
    <sheetView zoomScaleNormal="100" workbookViewId="0">
      <pane ySplit="3" topLeftCell="A80" activePane="bottomLeft" state="frozenSplit"/>
      <selection pane="bottomLeft" activeCell="C179" sqref="C179:D179"/>
    </sheetView>
  </sheetViews>
  <sheetFormatPr defaultColWidth="9.109375" defaultRowHeight="14.4" x14ac:dyDescent="0.3"/>
  <cols>
    <col min="1" max="1" width="43.33203125" style="1" customWidth="1"/>
    <col min="2" max="2" width="7.88671875" style="1" hidden="1" customWidth="1"/>
    <col min="3" max="3" width="32.33203125" style="1" customWidth="1"/>
    <col min="4" max="4" width="10.6640625" style="1" hidden="1" customWidth="1"/>
    <col min="5" max="16384" width="9.109375" style="1"/>
  </cols>
  <sheetData>
    <row r="1" spans="1:5" ht="28.95" customHeight="1" x14ac:dyDescent="0.3">
      <c r="A1" s="37" t="s">
        <v>197</v>
      </c>
      <c r="B1" s="37"/>
      <c r="C1" s="37"/>
      <c r="D1" s="37"/>
    </row>
    <row r="2" spans="1:5" x14ac:dyDescent="0.3">
      <c r="A2" s="36" t="s">
        <v>52</v>
      </c>
      <c r="B2" s="36"/>
      <c r="C2" s="36"/>
      <c r="D2" s="36"/>
    </row>
    <row r="3" spans="1:5" ht="69" customHeight="1" x14ac:dyDescent="0.3">
      <c r="A3" s="54" t="s">
        <v>0</v>
      </c>
      <c r="B3" s="54"/>
      <c r="C3" s="53" t="s">
        <v>198</v>
      </c>
      <c r="D3" s="53"/>
      <c r="E3" s="10"/>
    </row>
    <row r="4" spans="1:5" x14ac:dyDescent="0.3">
      <c r="A4" s="54" t="s">
        <v>1</v>
      </c>
      <c r="B4" s="54"/>
      <c r="C4" s="54"/>
      <c r="D4" s="54"/>
    </row>
    <row r="5" spans="1:5" x14ac:dyDescent="0.3">
      <c r="A5" s="51" t="s">
        <v>2</v>
      </c>
      <c r="B5" s="51"/>
      <c r="C5" s="42">
        <f t="shared" ref="C5" si="0">SUM(C7:C10,C14:C15)</f>
        <v>47914</v>
      </c>
      <c r="D5" s="42"/>
    </row>
    <row r="6" spans="1:5" s="2" customFormat="1" ht="0.6" customHeight="1" x14ac:dyDescent="0.3">
      <c r="A6" s="34" t="s">
        <v>188</v>
      </c>
      <c r="B6" s="35"/>
      <c r="C6" s="49"/>
      <c r="D6" s="49"/>
    </row>
    <row r="7" spans="1:5" x14ac:dyDescent="0.3">
      <c r="A7" s="34" t="s">
        <v>3</v>
      </c>
      <c r="B7" s="35"/>
      <c r="C7" s="46">
        <v>3333</v>
      </c>
      <c r="D7" s="46"/>
    </row>
    <row r="8" spans="1:5" ht="19.95" customHeight="1" x14ac:dyDescent="0.3">
      <c r="A8" s="34" t="s">
        <v>44</v>
      </c>
      <c r="B8" s="35"/>
      <c r="C8" s="46">
        <v>4456</v>
      </c>
      <c r="D8" s="46"/>
      <c r="E8" s="10"/>
    </row>
    <row r="9" spans="1:5" x14ac:dyDescent="0.3">
      <c r="A9" s="34" t="s">
        <v>4</v>
      </c>
      <c r="B9" s="35"/>
      <c r="C9" s="46">
        <v>12450</v>
      </c>
      <c r="D9" s="46"/>
      <c r="E9" s="10"/>
    </row>
    <row r="10" spans="1:5" x14ac:dyDescent="0.3">
      <c r="A10" s="34" t="s">
        <v>5</v>
      </c>
      <c r="B10" s="35"/>
      <c r="C10" s="46">
        <v>27639</v>
      </c>
      <c r="D10" s="46"/>
      <c r="E10" s="10"/>
    </row>
    <row r="11" spans="1:5" s="2" customFormat="1" x14ac:dyDescent="0.3">
      <c r="A11" s="50" t="s">
        <v>6</v>
      </c>
      <c r="B11" s="35"/>
      <c r="C11" s="49"/>
      <c r="D11" s="49"/>
      <c r="E11" s="11"/>
    </row>
    <row r="12" spans="1:5" s="2" customFormat="1" x14ac:dyDescent="0.3">
      <c r="A12" s="50" t="s">
        <v>7</v>
      </c>
      <c r="B12" s="35"/>
      <c r="C12" s="46">
        <v>8505</v>
      </c>
      <c r="D12" s="46"/>
      <c r="E12" s="11"/>
    </row>
    <row r="13" spans="1:5" s="2" customFormat="1" x14ac:dyDescent="0.3">
      <c r="A13" s="50" t="s">
        <v>8</v>
      </c>
      <c r="B13" s="35"/>
      <c r="C13" s="46">
        <v>15041</v>
      </c>
      <c r="D13" s="46"/>
      <c r="E13" s="11"/>
    </row>
    <row r="14" spans="1:5" x14ac:dyDescent="0.3">
      <c r="A14" s="34" t="s">
        <v>10</v>
      </c>
      <c r="B14" s="35"/>
      <c r="C14" s="46">
        <v>36</v>
      </c>
      <c r="D14" s="46"/>
      <c r="E14" s="10"/>
    </row>
    <row r="15" spans="1:5" ht="1.2" customHeight="1" x14ac:dyDescent="0.3">
      <c r="A15" s="34" t="s">
        <v>11</v>
      </c>
      <c r="B15" s="35"/>
      <c r="C15" s="39"/>
      <c r="D15" s="39"/>
      <c r="E15" s="10"/>
    </row>
    <row r="16" spans="1:5" ht="16.5" customHeight="1" x14ac:dyDescent="0.3">
      <c r="A16" s="51" t="s">
        <v>9</v>
      </c>
      <c r="B16" s="35"/>
      <c r="C16" s="42">
        <f>C18+C20+C23+C25+C26</f>
        <v>2268</v>
      </c>
      <c r="D16" s="42"/>
      <c r="E16" s="10"/>
    </row>
    <row r="17" spans="1:5" s="2" customFormat="1" ht="14.4" customHeight="1" x14ac:dyDescent="0.3">
      <c r="A17" s="34" t="s">
        <v>188</v>
      </c>
      <c r="B17" s="35"/>
      <c r="C17" s="49"/>
      <c r="D17" s="49"/>
      <c r="E17" s="11"/>
    </row>
    <row r="18" spans="1:5" ht="18" customHeight="1" x14ac:dyDescent="0.3">
      <c r="A18" s="34" t="s">
        <v>196</v>
      </c>
      <c r="B18" s="35"/>
      <c r="C18" s="46">
        <v>850</v>
      </c>
      <c r="D18" s="46"/>
      <c r="E18" s="10"/>
    </row>
    <row r="19" spans="1:5" ht="1.2" customHeight="1" x14ac:dyDescent="0.3">
      <c r="A19" s="34" t="s">
        <v>12</v>
      </c>
      <c r="B19" s="35"/>
      <c r="C19" s="46"/>
      <c r="D19" s="46"/>
      <c r="E19" s="10"/>
    </row>
    <row r="20" spans="1:5" ht="31.5" customHeight="1" x14ac:dyDescent="0.3">
      <c r="A20" s="34" t="s">
        <v>13</v>
      </c>
      <c r="B20" s="35"/>
      <c r="C20" s="46">
        <v>307</v>
      </c>
      <c r="D20" s="46"/>
      <c r="E20" s="10"/>
    </row>
    <row r="21" spans="1:5" ht="18" customHeight="1" x14ac:dyDescent="0.3">
      <c r="A21" s="34" t="s">
        <v>14</v>
      </c>
      <c r="B21" s="35"/>
      <c r="C21" s="46"/>
      <c r="D21" s="46"/>
      <c r="E21" s="10"/>
    </row>
    <row r="22" spans="1:5" s="2" customFormat="1" ht="14.4" customHeight="1" x14ac:dyDescent="0.3">
      <c r="A22" s="50" t="s">
        <v>6</v>
      </c>
      <c r="B22" s="35"/>
      <c r="C22" s="49"/>
      <c r="D22" s="49"/>
      <c r="E22" s="11"/>
    </row>
    <row r="23" spans="1:5" s="2" customFormat="1" ht="30" customHeight="1" x14ac:dyDescent="0.3">
      <c r="A23" s="50" t="s">
        <v>15</v>
      </c>
      <c r="B23" s="35"/>
      <c r="C23" s="46">
        <v>10</v>
      </c>
      <c r="D23" s="46"/>
      <c r="E23" s="11"/>
    </row>
    <row r="24" spans="1:5" ht="15" customHeight="1" x14ac:dyDescent="0.3">
      <c r="A24" s="34" t="s">
        <v>195</v>
      </c>
      <c r="B24" s="35"/>
      <c r="C24" s="46"/>
      <c r="D24" s="46"/>
      <c r="E24" s="10"/>
    </row>
    <row r="25" spans="1:5" ht="12.75" customHeight="1" x14ac:dyDescent="0.3">
      <c r="A25" s="34" t="s">
        <v>16</v>
      </c>
      <c r="B25" s="35"/>
      <c r="C25" s="46">
        <v>1</v>
      </c>
      <c r="D25" s="46"/>
      <c r="E25" s="10"/>
    </row>
    <row r="26" spans="1:5" x14ac:dyDescent="0.3">
      <c r="A26" s="34" t="s">
        <v>17</v>
      </c>
      <c r="B26" s="35"/>
      <c r="C26" s="46">
        <v>1100</v>
      </c>
      <c r="D26" s="46"/>
      <c r="E26" s="10"/>
    </row>
    <row r="27" spans="1:5" ht="16.5" customHeight="1" x14ac:dyDescent="0.3">
      <c r="A27" s="51" t="s">
        <v>18</v>
      </c>
      <c r="B27" s="35"/>
      <c r="C27" s="42">
        <v>50182</v>
      </c>
      <c r="D27" s="42"/>
      <c r="E27" s="10"/>
    </row>
    <row r="28" spans="1:5" ht="15" customHeight="1" x14ac:dyDescent="0.3">
      <c r="A28" s="51" t="s">
        <v>19</v>
      </c>
      <c r="B28" s="35"/>
      <c r="C28" s="42">
        <v>21872.894</v>
      </c>
      <c r="D28" s="42"/>
      <c r="E28" s="10"/>
    </row>
    <row r="29" spans="1:5" s="2" customFormat="1" ht="14.4" customHeight="1" x14ac:dyDescent="0.3">
      <c r="A29" s="34" t="s">
        <v>188</v>
      </c>
      <c r="B29" s="35"/>
      <c r="C29" s="49"/>
      <c r="D29" s="49"/>
      <c r="E29" s="11"/>
    </row>
    <row r="30" spans="1:5" ht="15" customHeight="1" x14ac:dyDescent="0.3">
      <c r="A30" s="34" t="s">
        <v>20</v>
      </c>
      <c r="B30" s="35"/>
      <c r="C30" s="49">
        <v>21672.894</v>
      </c>
      <c r="D30" s="49"/>
      <c r="E30" s="10"/>
    </row>
    <row r="31" spans="1:5" s="2" customFormat="1" ht="14.4" customHeight="1" x14ac:dyDescent="0.3">
      <c r="A31" s="34" t="s">
        <v>188</v>
      </c>
      <c r="B31" s="35"/>
      <c r="C31" s="49"/>
      <c r="D31" s="49"/>
      <c r="E31" s="11"/>
    </row>
    <row r="32" spans="1:5" ht="13.95" customHeight="1" x14ac:dyDescent="0.3">
      <c r="A32" s="50" t="s">
        <v>46</v>
      </c>
      <c r="B32" s="35"/>
      <c r="C32" s="46">
        <v>380.42</v>
      </c>
      <c r="D32" s="46"/>
      <c r="E32" s="10"/>
    </row>
    <row r="33" spans="1:5" x14ac:dyDescent="0.3">
      <c r="A33" s="50" t="s">
        <v>21</v>
      </c>
      <c r="B33" s="35"/>
      <c r="C33" s="46">
        <v>11096.5</v>
      </c>
      <c r="D33" s="46"/>
      <c r="E33" s="10"/>
    </row>
    <row r="34" spans="1:5" s="2" customFormat="1" ht="14.4" customHeight="1" x14ac:dyDescent="0.3">
      <c r="A34" s="50" t="s">
        <v>6</v>
      </c>
      <c r="B34" s="35"/>
      <c r="C34" s="47"/>
      <c r="D34" s="47"/>
      <c r="E34" s="11"/>
    </row>
    <row r="35" spans="1:5" s="2" customFormat="1" ht="14.4" customHeight="1" x14ac:dyDescent="0.3">
      <c r="A35" s="50" t="s">
        <v>53</v>
      </c>
      <c r="B35" s="35"/>
      <c r="C35" s="48"/>
      <c r="D35" s="48"/>
      <c r="E35" s="11"/>
    </row>
    <row r="36" spans="1:5" x14ac:dyDescent="0.3">
      <c r="A36" s="50" t="s">
        <v>22</v>
      </c>
      <c r="B36" s="35"/>
      <c r="C36" s="46">
        <v>1086.6030000000001</v>
      </c>
      <c r="D36" s="46"/>
      <c r="E36" s="10"/>
    </row>
    <row r="37" spans="1:5" ht="13.95" customHeight="1" x14ac:dyDescent="0.3">
      <c r="A37" s="50" t="s">
        <v>23</v>
      </c>
      <c r="B37" s="35"/>
      <c r="C37" s="46">
        <v>9109.3970000000008</v>
      </c>
      <c r="D37" s="46"/>
      <c r="E37" s="10"/>
    </row>
    <row r="38" spans="1:5" s="2" customFormat="1" ht="14.4" customHeight="1" x14ac:dyDescent="0.3">
      <c r="A38" s="50" t="s">
        <v>6</v>
      </c>
      <c r="B38" s="35"/>
      <c r="C38" s="47"/>
      <c r="D38" s="47"/>
      <c r="E38" s="11"/>
    </row>
    <row r="39" spans="1:5" s="2" customFormat="1" ht="14.4" customHeight="1" x14ac:dyDescent="0.3">
      <c r="A39" s="50" t="s">
        <v>54</v>
      </c>
      <c r="B39" s="35"/>
      <c r="C39" s="48"/>
      <c r="D39" s="48"/>
      <c r="E39" s="11"/>
    </row>
    <row r="40" spans="1:5" ht="18" customHeight="1" x14ac:dyDescent="0.3">
      <c r="A40" s="34" t="s">
        <v>24</v>
      </c>
      <c r="B40" s="35"/>
      <c r="C40" s="46"/>
      <c r="D40" s="46"/>
      <c r="E40" s="10"/>
    </row>
    <row r="41" spans="1:5" ht="18" customHeight="1" x14ac:dyDescent="0.3">
      <c r="A41" s="34" t="s">
        <v>25</v>
      </c>
      <c r="B41" s="35"/>
      <c r="C41" s="46"/>
      <c r="D41" s="46"/>
      <c r="E41" s="10"/>
    </row>
    <row r="42" spans="1:5" ht="18" customHeight="1" x14ac:dyDescent="0.3">
      <c r="A42" s="34" t="s">
        <v>26</v>
      </c>
      <c r="B42" s="35"/>
      <c r="C42" s="46"/>
      <c r="D42" s="46"/>
      <c r="E42" s="10"/>
    </row>
    <row r="43" spans="1:5" ht="15" customHeight="1" x14ac:dyDescent="0.3">
      <c r="A43" s="51" t="s">
        <v>27</v>
      </c>
      <c r="B43" s="35"/>
      <c r="C43" s="42">
        <f>C27+C28</f>
        <v>72054.894</v>
      </c>
      <c r="D43" s="42"/>
      <c r="E43" s="10"/>
    </row>
    <row r="44" spans="1:5" ht="13.95" customHeight="1" x14ac:dyDescent="0.3">
      <c r="A44" s="38" t="s">
        <v>28</v>
      </c>
      <c r="B44" s="38"/>
      <c r="C44" s="38"/>
      <c r="D44" s="38"/>
      <c r="E44" s="10"/>
    </row>
    <row r="45" spans="1:5" s="3" customFormat="1" ht="16.95" customHeight="1" x14ac:dyDescent="0.3">
      <c r="A45" s="16" t="s">
        <v>0</v>
      </c>
      <c r="B45" s="16" t="s">
        <v>71</v>
      </c>
      <c r="C45" s="17" t="s">
        <v>50</v>
      </c>
      <c r="D45" s="17" t="s">
        <v>187</v>
      </c>
      <c r="E45" s="12"/>
    </row>
    <row r="46" spans="1:5" s="4" customFormat="1" ht="13.2" customHeight="1" x14ac:dyDescent="0.3">
      <c r="A46" s="18" t="s">
        <v>29</v>
      </c>
      <c r="B46" s="19" t="s">
        <v>72</v>
      </c>
      <c r="C46" s="42">
        <f>C48+C52+C56+C60+C64</f>
        <v>17565.101999999999</v>
      </c>
      <c r="D46" s="42"/>
      <c r="E46" s="13"/>
    </row>
    <row r="47" spans="1:5" s="4" customFormat="1" hidden="1" x14ac:dyDescent="0.3">
      <c r="A47" s="34" t="s">
        <v>188</v>
      </c>
      <c r="B47" s="35"/>
      <c r="C47" s="23"/>
      <c r="D47" s="22"/>
      <c r="E47" s="13"/>
    </row>
    <row r="48" spans="1:5" ht="13.95" customHeight="1" x14ac:dyDescent="0.3">
      <c r="A48" s="8" t="s">
        <v>55</v>
      </c>
      <c r="B48" s="5" t="s">
        <v>56</v>
      </c>
      <c r="C48" s="24">
        <v>1560</v>
      </c>
      <c r="D48" s="25"/>
      <c r="E48" s="10"/>
    </row>
    <row r="49" spans="1:5" ht="0.6" customHeight="1" x14ac:dyDescent="0.3">
      <c r="A49" s="34" t="s">
        <v>73</v>
      </c>
      <c r="B49" s="34"/>
      <c r="C49" s="24"/>
      <c r="D49" s="25"/>
      <c r="E49" s="10"/>
    </row>
    <row r="50" spans="1:5" ht="55.2" hidden="1" x14ac:dyDescent="0.3">
      <c r="A50" s="8" t="s">
        <v>57</v>
      </c>
      <c r="B50" s="5" t="s">
        <v>58</v>
      </c>
      <c r="C50" s="24"/>
      <c r="D50" s="25"/>
      <c r="E50" s="10"/>
    </row>
    <row r="51" spans="1:5" hidden="1" x14ac:dyDescent="0.3">
      <c r="A51" s="34" t="s">
        <v>73</v>
      </c>
      <c r="B51" s="35"/>
      <c r="C51" s="24"/>
      <c r="D51" s="25"/>
      <c r="E51" s="10"/>
    </row>
    <row r="52" spans="1:5" ht="29.25" customHeight="1" x14ac:dyDescent="0.3">
      <c r="A52" s="8" t="s">
        <v>59</v>
      </c>
      <c r="B52" s="5" t="s">
        <v>60</v>
      </c>
      <c r="C52" s="24">
        <v>15425</v>
      </c>
      <c r="D52" s="25"/>
      <c r="E52" s="10"/>
    </row>
    <row r="53" spans="1:5" ht="0.6" customHeight="1" x14ac:dyDescent="0.3">
      <c r="A53" s="34" t="s">
        <v>73</v>
      </c>
      <c r="B53" s="35"/>
      <c r="C53" s="24"/>
      <c r="D53" s="25"/>
      <c r="E53" s="10"/>
    </row>
    <row r="54" spans="1:5" hidden="1" x14ac:dyDescent="0.3">
      <c r="A54" s="8" t="s">
        <v>61</v>
      </c>
      <c r="B54" s="5" t="s">
        <v>62</v>
      </c>
      <c r="C54" s="24"/>
      <c r="D54" s="25"/>
      <c r="E54" s="10"/>
    </row>
    <row r="55" spans="1:5" hidden="1" x14ac:dyDescent="0.3">
      <c r="A55" s="34" t="s">
        <v>73</v>
      </c>
      <c r="B55" s="35"/>
      <c r="C55" s="24"/>
      <c r="D55" s="25"/>
      <c r="E55" s="10"/>
    </row>
    <row r="56" spans="1:5" ht="15" customHeight="1" x14ac:dyDescent="0.3">
      <c r="A56" s="8" t="s">
        <v>63</v>
      </c>
      <c r="B56" s="5" t="s">
        <v>64</v>
      </c>
      <c r="C56" s="24">
        <v>135</v>
      </c>
      <c r="D56" s="25"/>
      <c r="E56" s="10"/>
    </row>
    <row r="57" spans="1:5" ht="0.6" customHeight="1" x14ac:dyDescent="0.3">
      <c r="A57" s="34" t="s">
        <v>73</v>
      </c>
      <c r="B57" s="35"/>
      <c r="C57" s="24"/>
      <c r="D57" s="25"/>
      <c r="E57" s="10"/>
    </row>
    <row r="58" spans="1:5" ht="14.4" customHeight="1" x14ac:dyDescent="0.3">
      <c r="A58" s="8" t="s">
        <v>65</v>
      </c>
      <c r="B58" s="5" t="s">
        <v>66</v>
      </c>
      <c r="C58" s="24"/>
      <c r="D58" s="25"/>
      <c r="E58" s="10"/>
    </row>
    <row r="59" spans="1:5" hidden="1" x14ac:dyDescent="0.3">
      <c r="A59" s="34" t="s">
        <v>73</v>
      </c>
      <c r="B59" s="35"/>
      <c r="C59" s="24"/>
      <c r="D59" s="25"/>
      <c r="E59" s="10"/>
    </row>
    <row r="60" spans="1:5" ht="13.5" customHeight="1" x14ac:dyDescent="0.3">
      <c r="A60" s="8" t="s">
        <v>67</v>
      </c>
      <c r="B60" s="5" t="s">
        <v>68</v>
      </c>
      <c r="C60" s="24">
        <v>115</v>
      </c>
      <c r="D60" s="25"/>
      <c r="E60" s="10"/>
    </row>
    <row r="61" spans="1:5" ht="14.25" customHeight="1" x14ac:dyDescent="0.3">
      <c r="A61" s="34" t="s">
        <v>73</v>
      </c>
      <c r="B61" s="35"/>
      <c r="C61" s="24">
        <v>15</v>
      </c>
      <c r="D61" s="25"/>
      <c r="E61" s="10"/>
    </row>
    <row r="62" spans="1:5" ht="27.6" hidden="1" x14ac:dyDescent="0.3">
      <c r="A62" s="8" t="s">
        <v>192</v>
      </c>
      <c r="B62" s="5" t="s">
        <v>191</v>
      </c>
      <c r="C62" s="24"/>
      <c r="D62" s="25"/>
      <c r="E62" s="10"/>
    </row>
    <row r="63" spans="1:5" hidden="1" x14ac:dyDescent="0.3">
      <c r="A63" s="34" t="s">
        <v>73</v>
      </c>
      <c r="B63" s="35"/>
      <c r="C63" s="24"/>
      <c r="D63" s="25"/>
      <c r="E63" s="10"/>
    </row>
    <row r="64" spans="1:5" ht="15" customHeight="1" x14ac:dyDescent="0.3">
      <c r="A64" s="8" t="s">
        <v>69</v>
      </c>
      <c r="B64" s="5" t="s">
        <v>70</v>
      </c>
      <c r="C64" s="24">
        <v>330.10199999999998</v>
      </c>
      <c r="D64" s="25"/>
      <c r="E64" s="10"/>
    </row>
    <row r="65" spans="1:5" hidden="1" x14ac:dyDescent="0.3">
      <c r="A65" s="34" t="s">
        <v>73</v>
      </c>
      <c r="B65" s="35"/>
      <c r="C65" s="24"/>
      <c r="D65" s="25"/>
      <c r="E65" s="10"/>
    </row>
    <row r="66" spans="1:5" s="4" customFormat="1" ht="13.5" customHeight="1" x14ac:dyDescent="0.3">
      <c r="A66" s="18" t="s">
        <v>30</v>
      </c>
      <c r="B66" s="20" t="s">
        <v>76</v>
      </c>
      <c r="C66" s="22">
        <v>694</v>
      </c>
      <c r="D66" s="22">
        <f t="shared" ref="D66" si="1">D68</f>
        <v>532</v>
      </c>
      <c r="E66" s="13"/>
    </row>
    <row r="67" spans="1:5" s="4" customFormat="1" hidden="1" x14ac:dyDescent="0.3">
      <c r="A67" s="34" t="s">
        <v>188</v>
      </c>
      <c r="B67" s="35"/>
      <c r="C67" s="23"/>
      <c r="D67" s="22"/>
      <c r="E67" s="13"/>
    </row>
    <row r="68" spans="1:5" ht="15.75" customHeight="1" x14ac:dyDescent="0.3">
      <c r="A68" s="8" t="s">
        <v>74</v>
      </c>
      <c r="B68" s="5" t="s">
        <v>75</v>
      </c>
      <c r="C68" s="24">
        <v>968.24</v>
      </c>
      <c r="D68" s="25">
        <v>532</v>
      </c>
      <c r="E68" s="10"/>
    </row>
    <row r="69" spans="1:5" ht="15.75" customHeight="1" x14ac:dyDescent="0.3">
      <c r="A69" s="34" t="s">
        <v>73</v>
      </c>
      <c r="B69" s="35"/>
      <c r="C69" s="24">
        <v>968.24</v>
      </c>
      <c r="D69" s="25"/>
      <c r="E69" s="10"/>
    </row>
    <row r="70" spans="1:5" s="4" customFormat="1" ht="15.75" customHeight="1" x14ac:dyDescent="0.3">
      <c r="A70" s="18" t="s">
        <v>31</v>
      </c>
      <c r="B70" s="20" t="s">
        <v>85</v>
      </c>
      <c r="C70" s="22">
        <v>1763.9</v>
      </c>
      <c r="D70" s="22">
        <f>D72+D74+D76+D78</f>
        <v>129</v>
      </c>
      <c r="E70" s="13"/>
    </row>
    <row r="71" spans="1:5" s="4" customFormat="1" hidden="1" x14ac:dyDescent="0.3">
      <c r="A71" s="34" t="s">
        <v>188</v>
      </c>
      <c r="B71" s="35"/>
      <c r="C71" s="23"/>
      <c r="D71" s="22"/>
      <c r="E71" s="13"/>
    </row>
    <row r="72" spans="1:5" s="2" customFormat="1" ht="15" customHeight="1" x14ac:dyDescent="0.3">
      <c r="A72" s="8" t="s">
        <v>77</v>
      </c>
      <c r="B72" s="5" t="s">
        <v>78</v>
      </c>
      <c r="C72" s="24">
        <v>116.163</v>
      </c>
      <c r="D72" s="25">
        <v>129</v>
      </c>
      <c r="E72" s="11"/>
    </row>
    <row r="73" spans="1:5" s="2" customFormat="1" ht="15.75" customHeight="1" x14ac:dyDescent="0.3">
      <c r="A73" s="34" t="s">
        <v>73</v>
      </c>
      <c r="B73" s="35"/>
      <c r="C73" s="24">
        <v>116.163</v>
      </c>
      <c r="D73" s="25"/>
      <c r="E73" s="11"/>
    </row>
    <row r="74" spans="1:5" s="2" customFormat="1" ht="0.75" customHeight="1" x14ac:dyDescent="0.3">
      <c r="A74" s="8" t="s">
        <v>79</v>
      </c>
      <c r="B74" s="5" t="s">
        <v>80</v>
      </c>
      <c r="C74" s="24"/>
      <c r="D74" s="25"/>
      <c r="E74" s="11"/>
    </row>
    <row r="75" spans="1:5" s="2" customFormat="1" ht="0.6" customHeight="1" x14ac:dyDescent="0.3">
      <c r="A75" s="34" t="s">
        <v>73</v>
      </c>
      <c r="B75" s="35"/>
      <c r="C75" s="24"/>
      <c r="D75" s="25"/>
      <c r="E75" s="11"/>
    </row>
    <row r="76" spans="1:5" s="2" customFormat="1" ht="13.5" customHeight="1" x14ac:dyDescent="0.3">
      <c r="A76" s="8" t="s">
        <v>81</v>
      </c>
      <c r="B76" s="5" t="s">
        <v>82</v>
      </c>
      <c r="C76" s="24">
        <v>200</v>
      </c>
      <c r="D76" s="25"/>
      <c r="E76" s="11"/>
    </row>
    <row r="77" spans="1:5" s="2" customFormat="1" ht="14.4" customHeight="1" x14ac:dyDescent="0.3">
      <c r="A77" s="34" t="s">
        <v>73</v>
      </c>
      <c r="B77" s="35"/>
      <c r="C77" s="24"/>
      <c r="D77" s="25"/>
      <c r="E77" s="11"/>
    </row>
    <row r="78" spans="1:5" s="2" customFormat="1" ht="44.25" customHeight="1" x14ac:dyDescent="0.3">
      <c r="A78" s="8" t="s">
        <v>83</v>
      </c>
      <c r="B78" s="5" t="s">
        <v>84</v>
      </c>
      <c r="C78" s="24">
        <v>1438.9</v>
      </c>
      <c r="D78" s="25"/>
      <c r="E78" s="11"/>
    </row>
    <row r="79" spans="1:5" s="2" customFormat="1" ht="16.2" customHeight="1" x14ac:dyDescent="0.3">
      <c r="A79" s="34" t="s">
        <v>73</v>
      </c>
      <c r="B79" s="35"/>
      <c r="C79" s="24">
        <v>954.73</v>
      </c>
      <c r="D79" s="25"/>
      <c r="E79" s="11"/>
    </row>
    <row r="80" spans="1:5" s="4" customFormat="1" ht="14.4" customHeight="1" x14ac:dyDescent="0.3">
      <c r="A80" s="21" t="s">
        <v>101</v>
      </c>
      <c r="B80" s="20" t="s">
        <v>100</v>
      </c>
      <c r="C80" s="22">
        <v>18857.778999999999</v>
      </c>
      <c r="D80" s="22">
        <f t="shared" ref="D80" si="2">D82+D84+D86+D88+D90+D92+D94</f>
        <v>0</v>
      </c>
      <c r="E80" s="13"/>
    </row>
    <row r="81" spans="1:5" s="4" customFormat="1" ht="0.6" customHeight="1" x14ac:dyDescent="0.3">
      <c r="A81" s="34" t="s">
        <v>188</v>
      </c>
      <c r="B81" s="35"/>
      <c r="C81" s="23"/>
      <c r="D81" s="22"/>
      <c r="E81" s="13"/>
    </row>
    <row r="82" spans="1:5" hidden="1" x14ac:dyDescent="0.3">
      <c r="A82" s="8" t="s">
        <v>86</v>
      </c>
      <c r="B82" s="5" t="s">
        <v>87</v>
      </c>
      <c r="C82" s="24"/>
      <c r="D82" s="25"/>
      <c r="E82" s="10"/>
    </row>
    <row r="83" spans="1:5" s="2" customFormat="1" ht="16.2" hidden="1" customHeight="1" x14ac:dyDescent="0.3">
      <c r="A83" s="34" t="s">
        <v>73</v>
      </c>
      <c r="B83" s="35"/>
      <c r="C83" s="24"/>
      <c r="D83" s="25"/>
      <c r="E83" s="11"/>
    </row>
    <row r="84" spans="1:5" hidden="1" x14ac:dyDescent="0.3">
      <c r="A84" s="8" t="s">
        <v>88</v>
      </c>
      <c r="B84" s="5" t="s">
        <v>89</v>
      </c>
      <c r="C84" s="24"/>
      <c r="D84" s="25"/>
      <c r="E84" s="10"/>
    </row>
    <row r="85" spans="1:5" s="2" customFormat="1" ht="16.2" hidden="1" customHeight="1" x14ac:dyDescent="0.3">
      <c r="A85" s="34" t="s">
        <v>73</v>
      </c>
      <c r="B85" s="35"/>
      <c r="C85" s="24"/>
      <c r="D85" s="25"/>
      <c r="E85" s="11"/>
    </row>
    <row r="86" spans="1:5" hidden="1" x14ac:dyDescent="0.3">
      <c r="A86" s="8" t="s">
        <v>90</v>
      </c>
      <c r="B86" s="5" t="s">
        <v>91</v>
      </c>
      <c r="C86" s="24"/>
      <c r="D86" s="25"/>
      <c r="E86" s="10"/>
    </row>
    <row r="87" spans="1:5" s="2" customFormat="1" ht="16.2" hidden="1" customHeight="1" x14ac:dyDescent="0.3">
      <c r="A87" s="34" t="s">
        <v>73</v>
      </c>
      <c r="B87" s="35"/>
      <c r="C87" s="24"/>
      <c r="D87" s="25"/>
      <c r="E87" s="11"/>
    </row>
    <row r="88" spans="1:5" hidden="1" x14ac:dyDescent="0.3">
      <c r="A88" s="8" t="s">
        <v>92</v>
      </c>
      <c r="B88" s="5" t="s">
        <v>93</v>
      </c>
      <c r="C88" s="24"/>
      <c r="D88" s="25"/>
      <c r="E88" s="10"/>
    </row>
    <row r="89" spans="1:5" s="2" customFormat="1" ht="16.2" hidden="1" customHeight="1" x14ac:dyDescent="0.3">
      <c r="A89" s="34" t="s">
        <v>73</v>
      </c>
      <c r="B89" s="35"/>
      <c r="C89" s="24"/>
      <c r="D89" s="25"/>
      <c r="E89" s="11"/>
    </row>
    <row r="90" spans="1:5" x14ac:dyDescent="0.3">
      <c r="A90" s="8" t="s">
        <v>94</v>
      </c>
      <c r="B90" s="5" t="s">
        <v>95</v>
      </c>
      <c r="C90" s="24">
        <v>18797.778999999999</v>
      </c>
      <c r="D90" s="25"/>
      <c r="E90" s="10"/>
    </row>
    <row r="91" spans="1:5" s="2" customFormat="1" ht="14.4" customHeight="1" x14ac:dyDescent="0.3">
      <c r="A91" s="34" t="s">
        <v>73</v>
      </c>
      <c r="B91" s="35"/>
      <c r="C91" s="24">
        <v>4512.991</v>
      </c>
      <c r="D91" s="25"/>
      <c r="E91" s="11"/>
    </row>
    <row r="92" spans="1:5" ht="0.6" customHeight="1" x14ac:dyDescent="0.3">
      <c r="A92" s="8" t="s">
        <v>96</v>
      </c>
      <c r="B92" s="5" t="s">
        <v>97</v>
      </c>
      <c r="C92" s="24"/>
      <c r="D92" s="25"/>
      <c r="E92" s="10"/>
    </row>
    <row r="93" spans="1:5" s="2" customFormat="1" ht="9.6" hidden="1" customHeight="1" x14ac:dyDescent="0.3">
      <c r="A93" s="34" t="s">
        <v>73</v>
      </c>
      <c r="B93" s="35"/>
      <c r="C93" s="24"/>
      <c r="D93" s="25"/>
      <c r="E93" s="11"/>
    </row>
    <row r="94" spans="1:5" ht="27.75" customHeight="1" x14ac:dyDescent="0.3">
      <c r="A94" s="8" t="s">
        <v>98</v>
      </c>
      <c r="B94" s="5" t="s">
        <v>99</v>
      </c>
      <c r="C94" s="24">
        <v>60</v>
      </c>
      <c r="D94" s="25"/>
      <c r="E94" s="10"/>
    </row>
    <row r="95" spans="1:5" s="2" customFormat="1" ht="16.2" hidden="1" customHeight="1" x14ac:dyDescent="0.3">
      <c r="A95" s="34" t="s">
        <v>73</v>
      </c>
      <c r="B95" s="35"/>
      <c r="C95" s="24"/>
      <c r="D95" s="25"/>
      <c r="E95" s="11"/>
    </row>
    <row r="96" spans="1:5" s="4" customFormat="1" ht="15.6" customHeight="1" x14ac:dyDescent="0.3">
      <c r="A96" s="21" t="s">
        <v>110</v>
      </c>
      <c r="B96" s="20" t="s">
        <v>111</v>
      </c>
      <c r="C96" s="22">
        <v>16223</v>
      </c>
      <c r="D96" s="22">
        <f>D98+D100+D102+D104</f>
        <v>0</v>
      </c>
      <c r="E96" s="13"/>
    </row>
    <row r="97" spans="1:5" s="4" customFormat="1" hidden="1" x14ac:dyDescent="0.3">
      <c r="A97" s="34" t="s">
        <v>188</v>
      </c>
      <c r="B97" s="35"/>
      <c r="C97" s="23"/>
      <c r="D97" s="22"/>
      <c r="E97" s="13"/>
    </row>
    <row r="98" spans="1:5" x14ac:dyDescent="0.3">
      <c r="A98" s="8" t="s">
        <v>102</v>
      </c>
      <c r="B98" s="5" t="s">
        <v>103</v>
      </c>
      <c r="C98" s="24">
        <v>600</v>
      </c>
      <c r="D98" s="25"/>
      <c r="E98" s="10"/>
    </row>
    <row r="99" spans="1:5" s="2" customFormat="1" ht="0.6" customHeight="1" x14ac:dyDescent="0.3">
      <c r="A99" s="34" t="s">
        <v>73</v>
      </c>
      <c r="B99" s="35"/>
      <c r="C99" s="24"/>
      <c r="D99" s="25"/>
      <c r="E99" s="11"/>
    </row>
    <row r="100" spans="1:5" hidden="1" x14ac:dyDescent="0.3">
      <c r="A100" s="8" t="s">
        <v>104</v>
      </c>
      <c r="B100" s="5" t="s">
        <v>105</v>
      </c>
      <c r="C100" s="24"/>
      <c r="D100" s="25"/>
      <c r="E100" s="10"/>
    </row>
    <row r="101" spans="1:5" s="2" customFormat="1" ht="16.2" hidden="1" customHeight="1" x14ac:dyDescent="0.3">
      <c r="A101" s="34" t="s">
        <v>73</v>
      </c>
      <c r="B101" s="35"/>
      <c r="C101" s="24"/>
      <c r="D101" s="25"/>
      <c r="E101" s="11"/>
    </row>
    <row r="102" spans="1:5" ht="13.95" customHeight="1" x14ac:dyDescent="0.3">
      <c r="A102" s="8" t="s">
        <v>106</v>
      </c>
      <c r="B102" s="5" t="s">
        <v>107</v>
      </c>
      <c r="C102" s="24">
        <v>13010.293</v>
      </c>
      <c r="D102" s="25"/>
      <c r="E102" s="10"/>
    </row>
    <row r="103" spans="1:5" s="2" customFormat="1" ht="0.6" hidden="1" customHeight="1" x14ac:dyDescent="0.3">
      <c r="A103" s="34" t="s">
        <v>73</v>
      </c>
      <c r="B103" s="35"/>
      <c r="C103" s="24"/>
      <c r="D103" s="25"/>
      <c r="E103" s="11"/>
    </row>
    <row r="104" spans="1:5" ht="0.75" customHeight="1" x14ac:dyDescent="0.3">
      <c r="A104" s="8" t="s">
        <v>108</v>
      </c>
      <c r="B104" s="5" t="s">
        <v>109</v>
      </c>
      <c r="C104" s="24"/>
      <c r="D104" s="25"/>
      <c r="E104" s="10"/>
    </row>
    <row r="105" spans="1:5" s="2" customFormat="1" ht="16.2" customHeight="1" x14ac:dyDescent="0.3">
      <c r="A105" s="34" t="s">
        <v>73</v>
      </c>
      <c r="B105" s="35"/>
      <c r="C105" s="24">
        <v>6111.0280000000002</v>
      </c>
      <c r="D105" s="25"/>
      <c r="E105" s="11"/>
    </row>
    <row r="106" spans="1:5" s="4" customFormat="1" hidden="1" x14ac:dyDescent="0.3">
      <c r="A106" s="21" t="s">
        <v>121</v>
      </c>
      <c r="B106" s="20" t="s">
        <v>122</v>
      </c>
      <c r="C106" s="22">
        <f t="shared" ref="C106" si="3">C108+C110+C112+C114</f>
        <v>0</v>
      </c>
      <c r="D106" s="22">
        <f>D108+D110+D112+D114</f>
        <v>0</v>
      </c>
      <c r="E106" s="13"/>
    </row>
    <row r="107" spans="1:5" s="4" customFormat="1" hidden="1" x14ac:dyDescent="0.3">
      <c r="A107" s="34" t="s">
        <v>188</v>
      </c>
      <c r="B107" s="35"/>
      <c r="C107" s="23"/>
      <c r="D107" s="22"/>
      <c r="E107" s="13"/>
    </row>
    <row r="108" spans="1:5" hidden="1" x14ac:dyDescent="0.3">
      <c r="A108" s="8" t="s">
        <v>112</v>
      </c>
      <c r="B108" s="5" t="s">
        <v>113</v>
      </c>
      <c r="C108" s="24"/>
      <c r="D108" s="25"/>
      <c r="E108" s="10"/>
    </row>
    <row r="109" spans="1:5" s="2" customFormat="1" ht="13.2" hidden="1" customHeight="1" x14ac:dyDescent="0.3">
      <c r="A109" s="34" t="s">
        <v>73</v>
      </c>
      <c r="B109" s="35"/>
      <c r="C109" s="24"/>
      <c r="D109" s="25"/>
      <c r="E109" s="11"/>
    </row>
    <row r="110" spans="1:5" hidden="1" x14ac:dyDescent="0.3">
      <c r="A110" s="8" t="s">
        <v>114</v>
      </c>
      <c r="B110" s="5" t="s">
        <v>115</v>
      </c>
      <c r="C110" s="24"/>
      <c r="D110" s="25"/>
      <c r="E110" s="10"/>
    </row>
    <row r="111" spans="1:5" s="2" customFormat="1" ht="2.4" hidden="1" customHeight="1" x14ac:dyDescent="0.3">
      <c r="A111" s="34" t="s">
        <v>73</v>
      </c>
      <c r="B111" s="35"/>
      <c r="C111" s="24"/>
      <c r="D111" s="25"/>
      <c r="E111" s="11"/>
    </row>
    <row r="112" spans="1:5" ht="0.6" hidden="1" customHeight="1" x14ac:dyDescent="0.3">
      <c r="A112" s="8" t="s">
        <v>116</v>
      </c>
      <c r="B112" s="5" t="s">
        <v>117</v>
      </c>
      <c r="C112" s="24"/>
      <c r="D112" s="25"/>
      <c r="E112" s="10"/>
    </row>
    <row r="113" spans="1:5" s="2" customFormat="1" ht="16.2" hidden="1" customHeight="1" x14ac:dyDescent="0.3">
      <c r="A113" s="34" t="s">
        <v>73</v>
      </c>
      <c r="B113" s="35"/>
      <c r="C113" s="24"/>
      <c r="D113" s="25"/>
      <c r="E113" s="11"/>
    </row>
    <row r="114" spans="1:5" ht="27.6" hidden="1" x14ac:dyDescent="0.3">
      <c r="A114" s="8" t="s">
        <v>118</v>
      </c>
      <c r="B114" s="5" t="s">
        <v>119</v>
      </c>
      <c r="C114" s="24"/>
      <c r="D114" s="25"/>
      <c r="E114" s="10"/>
    </row>
    <row r="115" spans="1:5" s="2" customFormat="1" ht="6.6" hidden="1" customHeight="1" x14ac:dyDescent="0.3">
      <c r="A115" s="34" t="s">
        <v>73</v>
      </c>
      <c r="B115" s="35"/>
      <c r="C115" s="24"/>
      <c r="D115" s="25"/>
      <c r="E115" s="11"/>
    </row>
    <row r="116" spans="1:5" s="4" customFormat="1" x14ac:dyDescent="0.3">
      <c r="A116" s="21" t="s">
        <v>120</v>
      </c>
      <c r="B116" s="20" t="s">
        <v>132</v>
      </c>
      <c r="C116" s="22">
        <v>117.75</v>
      </c>
      <c r="D116" s="22">
        <f>D118+D120+D122+D124+D126+D128</f>
        <v>0</v>
      </c>
      <c r="E116" s="13"/>
    </row>
    <row r="117" spans="1:5" s="4" customFormat="1" ht="0.6" customHeight="1" x14ac:dyDescent="0.3">
      <c r="A117" s="34" t="s">
        <v>188</v>
      </c>
      <c r="B117" s="35"/>
      <c r="C117" s="23"/>
      <c r="D117" s="22"/>
      <c r="E117" s="13"/>
    </row>
    <row r="118" spans="1:5" hidden="1" x14ac:dyDescent="0.3">
      <c r="A118" s="8" t="s">
        <v>123</v>
      </c>
      <c r="B118" s="5" t="s">
        <v>124</v>
      </c>
      <c r="C118" s="24"/>
      <c r="D118" s="25"/>
      <c r="E118" s="10"/>
    </row>
    <row r="119" spans="1:5" s="2" customFormat="1" ht="16.2" hidden="1" customHeight="1" x14ac:dyDescent="0.3">
      <c r="A119" s="34" t="s">
        <v>73</v>
      </c>
      <c r="B119" s="35"/>
      <c r="C119" s="24"/>
      <c r="D119" s="25"/>
      <c r="E119" s="11"/>
    </row>
    <row r="120" spans="1:5" hidden="1" x14ac:dyDescent="0.3">
      <c r="A120" s="8" t="s">
        <v>125</v>
      </c>
      <c r="B120" s="5" t="s">
        <v>126</v>
      </c>
      <c r="C120" s="24"/>
      <c r="D120" s="25"/>
      <c r="E120" s="10"/>
    </row>
    <row r="121" spans="1:5" s="2" customFormat="1" ht="16.2" hidden="1" customHeight="1" x14ac:dyDescent="0.3">
      <c r="A121" s="34" t="s">
        <v>73</v>
      </c>
      <c r="B121" s="35"/>
      <c r="C121" s="24"/>
      <c r="D121" s="25"/>
      <c r="E121" s="11"/>
    </row>
    <row r="122" spans="1:5" hidden="1" x14ac:dyDescent="0.3">
      <c r="A122" s="8" t="s">
        <v>177</v>
      </c>
      <c r="B122" s="5" t="s">
        <v>176</v>
      </c>
      <c r="C122" s="24"/>
      <c r="D122" s="25"/>
      <c r="E122" s="10"/>
    </row>
    <row r="123" spans="1:5" s="2" customFormat="1" ht="16.2" hidden="1" customHeight="1" x14ac:dyDescent="0.3">
      <c r="A123" s="34" t="s">
        <v>73</v>
      </c>
      <c r="B123" s="35"/>
      <c r="C123" s="24"/>
      <c r="D123" s="25"/>
      <c r="E123" s="11"/>
    </row>
    <row r="124" spans="1:5" ht="30" customHeight="1" x14ac:dyDescent="0.3">
      <c r="A124" s="8" t="s">
        <v>127</v>
      </c>
      <c r="B124" s="5" t="s">
        <v>128</v>
      </c>
      <c r="C124" s="24">
        <v>87.75</v>
      </c>
      <c r="D124" s="25"/>
      <c r="E124" s="10"/>
    </row>
    <row r="125" spans="1:5" s="2" customFormat="1" ht="16.2" customHeight="1" x14ac:dyDescent="0.3">
      <c r="A125" s="34" t="s">
        <v>73</v>
      </c>
      <c r="B125" s="35"/>
      <c r="C125" s="24">
        <v>17.75</v>
      </c>
      <c r="D125" s="25"/>
      <c r="E125" s="11"/>
    </row>
    <row r="126" spans="1:5" x14ac:dyDescent="0.3">
      <c r="A126" s="8" t="s">
        <v>178</v>
      </c>
      <c r="B126" s="5" t="s">
        <v>129</v>
      </c>
      <c r="C126" s="24">
        <v>30</v>
      </c>
      <c r="D126" s="25"/>
      <c r="E126" s="10"/>
    </row>
    <row r="127" spans="1:5" s="2" customFormat="1" ht="16.2" customHeight="1" x14ac:dyDescent="0.3">
      <c r="A127" s="34" t="s">
        <v>73</v>
      </c>
      <c r="B127" s="35"/>
      <c r="C127" s="24"/>
      <c r="D127" s="25"/>
      <c r="E127" s="11"/>
    </row>
    <row r="128" spans="1:5" ht="0.75" customHeight="1" x14ac:dyDescent="0.3">
      <c r="A128" s="8" t="s">
        <v>130</v>
      </c>
      <c r="B128" s="5" t="s">
        <v>131</v>
      </c>
      <c r="C128" s="24"/>
      <c r="D128" s="25"/>
      <c r="E128" s="10"/>
    </row>
    <row r="129" spans="1:5" s="2" customFormat="1" ht="15.75" hidden="1" customHeight="1" x14ac:dyDescent="0.3">
      <c r="A129" s="34" t="s">
        <v>73</v>
      </c>
      <c r="B129" s="35"/>
      <c r="C129" s="24"/>
      <c r="D129" s="25"/>
      <c r="E129" s="11"/>
    </row>
    <row r="130" spans="1:5" s="4" customFormat="1" ht="15.6" customHeight="1" x14ac:dyDescent="0.3">
      <c r="A130" s="21" t="s">
        <v>137</v>
      </c>
      <c r="B130" s="20" t="s">
        <v>138</v>
      </c>
      <c r="C130" s="22">
        <v>21231</v>
      </c>
      <c r="D130" s="22">
        <f>D132+D134</f>
        <v>0</v>
      </c>
      <c r="E130" s="13"/>
    </row>
    <row r="131" spans="1:5" s="4" customFormat="1" hidden="1" x14ac:dyDescent="0.3">
      <c r="A131" s="34" t="s">
        <v>188</v>
      </c>
      <c r="B131" s="35"/>
      <c r="C131" s="23"/>
      <c r="D131" s="22"/>
      <c r="E131" s="13"/>
    </row>
    <row r="132" spans="1:5" x14ac:dyDescent="0.3">
      <c r="A132" s="8" t="s">
        <v>133</v>
      </c>
      <c r="B132" s="5" t="s">
        <v>134</v>
      </c>
      <c r="C132" s="24">
        <v>19068</v>
      </c>
      <c r="D132" s="25"/>
      <c r="E132" s="10"/>
    </row>
    <row r="133" spans="1:5" s="2" customFormat="1" ht="18" customHeight="1" x14ac:dyDescent="0.3">
      <c r="A133" s="34" t="s">
        <v>73</v>
      </c>
      <c r="B133" s="35"/>
      <c r="C133" s="24">
        <v>3158.38</v>
      </c>
      <c r="D133" s="25"/>
      <c r="E133" s="11"/>
    </row>
    <row r="134" spans="1:5" ht="27.6" hidden="1" x14ac:dyDescent="0.3">
      <c r="A134" s="8" t="s">
        <v>135</v>
      </c>
      <c r="B134" s="5" t="s">
        <v>136</v>
      </c>
      <c r="C134" s="24"/>
      <c r="D134" s="25"/>
      <c r="E134" s="10"/>
    </row>
    <row r="135" spans="1:5" s="2" customFormat="1" ht="16.2" hidden="1" customHeight="1" x14ac:dyDescent="0.3">
      <c r="A135" s="34" t="s">
        <v>73</v>
      </c>
      <c r="B135" s="35"/>
      <c r="C135" s="24"/>
      <c r="D135" s="25"/>
      <c r="E135" s="11"/>
    </row>
    <row r="136" spans="1:5" s="4" customFormat="1" hidden="1" x14ac:dyDescent="0.3">
      <c r="A136" s="21" t="s">
        <v>144</v>
      </c>
      <c r="B136" s="20" t="s">
        <v>143</v>
      </c>
      <c r="C136" s="22">
        <f t="shared" ref="C136" si="4">C138+C140</f>
        <v>0</v>
      </c>
      <c r="D136" s="22">
        <f>D138+D140</f>
        <v>0</v>
      </c>
      <c r="E136" s="13"/>
    </row>
    <row r="137" spans="1:5" s="4" customFormat="1" hidden="1" x14ac:dyDescent="0.3">
      <c r="A137" s="34" t="s">
        <v>188</v>
      </c>
      <c r="B137" s="35"/>
      <c r="C137" s="23"/>
      <c r="D137" s="22"/>
      <c r="E137" s="13"/>
    </row>
    <row r="138" spans="1:5" s="2" customFormat="1" hidden="1" x14ac:dyDescent="0.3">
      <c r="A138" s="8" t="s">
        <v>139</v>
      </c>
      <c r="B138" s="5" t="s">
        <v>140</v>
      </c>
      <c r="C138" s="24"/>
      <c r="D138" s="25"/>
      <c r="E138" s="11"/>
    </row>
    <row r="139" spans="1:5" s="2" customFormat="1" ht="16.2" hidden="1" customHeight="1" x14ac:dyDescent="0.3">
      <c r="A139" s="34" t="s">
        <v>73</v>
      </c>
      <c r="B139" s="35"/>
      <c r="C139" s="24"/>
      <c r="D139" s="25"/>
      <c r="E139" s="11"/>
    </row>
    <row r="140" spans="1:5" s="2" customFormat="1" ht="4.5" hidden="1" customHeight="1" x14ac:dyDescent="0.3">
      <c r="A140" s="8" t="s">
        <v>141</v>
      </c>
      <c r="B140" s="5" t="s">
        <v>142</v>
      </c>
      <c r="C140" s="24"/>
      <c r="D140" s="25"/>
      <c r="E140" s="11"/>
    </row>
    <row r="141" spans="1:5" s="2" customFormat="1" ht="1.5" hidden="1" customHeight="1" x14ac:dyDescent="0.3">
      <c r="A141" s="34" t="s">
        <v>73</v>
      </c>
      <c r="B141" s="35"/>
      <c r="C141" s="24"/>
      <c r="D141" s="25"/>
      <c r="E141" s="11"/>
    </row>
    <row r="142" spans="1:5" s="4" customFormat="1" ht="16.95" customHeight="1" x14ac:dyDescent="0.3">
      <c r="A142" s="21" t="s">
        <v>156</v>
      </c>
      <c r="B142" s="20" t="s">
        <v>155</v>
      </c>
      <c r="C142" s="22">
        <v>509.49799999999999</v>
      </c>
      <c r="D142" s="22">
        <f t="shared" ref="D142" si="5">D144+D146+D148+D150+D152</f>
        <v>0</v>
      </c>
      <c r="E142" s="13"/>
    </row>
    <row r="143" spans="1:5" s="4" customFormat="1" hidden="1" x14ac:dyDescent="0.3">
      <c r="A143" s="34" t="s">
        <v>188</v>
      </c>
      <c r="B143" s="35"/>
      <c r="C143" s="23"/>
      <c r="D143" s="22"/>
      <c r="E143" s="13"/>
    </row>
    <row r="144" spans="1:5" s="2" customFormat="1" x14ac:dyDescent="0.3">
      <c r="A144" s="8" t="s">
        <v>145</v>
      </c>
      <c r="B144" s="5" t="s">
        <v>146</v>
      </c>
      <c r="C144" s="25">
        <v>509.49799999999999</v>
      </c>
      <c r="D144" s="25"/>
      <c r="E144" s="11"/>
    </row>
    <row r="145" spans="1:5" s="2" customFormat="1" ht="0.6" customHeight="1" x14ac:dyDescent="0.3">
      <c r="A145" s="34" t="s">
        <v>73</v>
      </c>
      <c r="B145" s="35"/>
      <c r="C145" s="24"/>
      <c r="D145" s="25"/>
      <c r="E145" s="11"/>
    </row>
    <row r="146" spans="1:5" s="2" customFormat="1" hidden="1" x14ac:dyDescent="0.3">
      <c r="A146" s="8" t="s">
        <v>147</v>
      </c>
      <c r="B146" s="5" t="s">
        <v>148</v>
      </c>
      <c r="C146" s="25"/>
      <c r="D146" s="25"/>
      <c r="E146" s="11"/>
    </row>
    <row r="147" spans="1:5" s="2" customFormat="1" ht="16.2" hidden="1" customHeight="1" x14ac:dyDescent="0.3">
      <c r="A147" s="34" t="s">
        <v>73</v>
      </c>
      <c r="B147" s="35"/>
      <c r="C147" s="24"/>
      <c r="D147" s="25"/>
      <c r="E147" s="11"/>
    </row>
    <row r="148" spans="1:5" s="2" customFormat="1" hidden="1" x14ac:dyDescent="0.3">
      <c r="A148" s="8" t="s">
        <v>149</v>
      </c>
      <c r="B148" s="5" t="s">
        <v>150</v>
      </c>
      <c r="C148" s="25"/>
      <c r="D148" s="25"/>
      <c r="E148" s="11"/>
    </row>
    <row r="149" spans="1:5" s="2" customFormat="1" ht="16.2" hidden="1" customHeight="1" x14ac:dyDescent="0.3">
      <c r="A149" s="34" t="s">
        <v>73</v>
      </c>
      <c r="B149" s="35"/>
      <c r="C149" s="24"/>
      <c r="D149" s="25"/>
      <c r="E149" s="11"/>
    </row>
    <row r="150" spans="1:5" s="2" customFormat="1" hidden="1" x14ac:dyDescent="0.3">
      <c r="A150" s="8" t="s">
        <v>151</v>
      </c>
      <c r="B150" s="5" t="s">
        <v>152</v>
      </c>
      <c r="C150" s="25"/>
      <c r="D150" s="25"/>
      <c r="E150" s="11"/>
    </row>
    <row r="151" spans="1:5" s="2" customFormat="1" ht="16.2" hidden="1" customHeight="1" x14ac:dyDescent="0.3">
      <c r="A151" s="34" t="s">
        <v>73</v>
      </c>
      <c r="B151" s="35"/>
      <c r="C151" s="24"/>
      <c r="D151" s="25"/>
      <c r="E151" s="11"/>
    </row>
    <row r="152" spans="1:5" s="2" customFormat="1" ht="27.6" hidden="1" x14ac:dyDescent="0.3">
      <c r="A152" s="8" t="s">
        <v>153</v>
      </c>
      <c r="B152" s="5" t="s">
        <v>154</v>
      </c>
      <c r="C152" s="25"/>
      <c r="D152" s="25"/>
      <c r="E152" s="11"/>
    </row>
    <row r="153" spans="1:5" s="2" customFormat="1" ht="16.2" hidden="1" customHeight="1" x14ac:dyDescent="0.3">
      <c r="A153" s="34" t="s">
        <v>73</v>
      </c>
      <c r="B153" s="35"/>
      <c r="C153" s="24"/>
      <c r="D153" s="25"/>
      <c r="E153" s="11"/>
    </row>
    <row r="154" spans="1:5" s="4" customFormat="1" ht="16.95" customHeight="1" x14ac:dyDescent="0.3">
      <c r="A154" s="21" t="s">
        <v>164</v>
      </c>
      <c r="B154" s="20" t="s">
        <v>163</v>
      </c>
      <c r="C154" s="22">
        <v>971</v>
      </c>
      <c r="D154" s="22">
        <f t="shared" ref="D154" si="6">D156+D158+D160+D162</f>
        <v>0</v>
      </c>
      <c r="E154" s="13"/>
    </row>
    <row r="155" spans="1:5" s="4" customFormat="1" hidden="1" x14ac:dyDescent="0.3">
      <c r="A155" s="34" t="s">
        <v>188</v>
      </c>
      <c r="B155" s="35"/>
      <c r="C155" s="23"/>
      <c r="D155" s="22"/>
      <c r="E155" s="13"/>
    </row>
    <row r="156" spans="1:5" s="2" customFormat="1" hidden="1" x14ac:dyDescent="0.3">
      <c r="A156" s="8" t="s">
        <v>157</v>
      </c>
      <c r="B156" s="5" t="s">
        <v>158</v>
      </c>
      <c r="C156" s="25"/>
      <c r="D156" s="25"/>
      <c r="E156" s="11"/>
    </row>
    <row r="157" spans="1:5" s="2" customFormat="1" ht="16.2" hidden="1" customHeight="1" x14ac:dyDescent="0.3">
      <c r="A157" s="34" t="s">
        <v>73</v>
      </c>
      <c r="B157" s="35"/>
      <c r="C157" s="24"/>
      <c r="D157" s="25"/>
      <c r="E157" s="11"/>
    </row>
    <row r="158" spans="1:5" s="2" customFormat="1" x14ac:dyDescent="0.3">
      <c r="A158" s="8" t="s">
        <v>159</v>
      </c>
      <c r="B158" s="5" t="s">
        <v>160</v>
      </c>
      <c r="C158" s="25">
        <v>971</v>
      </c>
      <c r="D158" s="25"/>
      <c r="E158" s="11"/>
    </row>
    <row r="159" spans="1:5" s="2" customFormat="1" ht="13.95" customHeight="1" x14ac:dyDescent="0.3">
      <c r="A159" s="34" t="s">
        <v>73</v>
      </c>
      <c r="B159" s="35"/>
      <c r="C159" s="24"/>
      <c r="D159" s="25"/>
      <c r="E159" s="11"/>
    </row>
    <row r="160" spans="1:5" s="2" customFormat="1" hidden="1" x14ac:dyDescent="0.3">
      <c r="A160" s="8" t="s">
        <v>194</v>
      </c>
      <c r="B160" s="5" t="s">
        <v>193</v>
      </c>
      <c r="C160" s="25"/>
      <c r="D160" s="25"/>
      <c r="E160" s="11"/>
    </row>
    <row r="161" spans="1:5" s="2" customFormat="1" ht="16.2" hidden="1" customHeight="1" x14ac:dyDescent="0.3">
      <c r="A161" s="34" t="s">
        <v>73</v>
      </c>
      <c r="B161" s="35"/>
      <c r="C161" s="24"/>
      <c r="D161" s="25"/>
      <c r="E161" s="11"/>
    </row>
    <row r="162" spans="1:5" s="2" customFormat="1" ht="27.6" hidden="1" x14ac:dyDescent="0.3">
      <c r="A162" s="8" t="s">
        <v>161</v>
      </c>
      <c r="B162" s="5" t="s">
        <v>162</v>
      </c>
      <c r="C162" s="25"/>
      <c r="D162" s="25"/>
      <c r="E162" s="11"/>
    </row>
    <row r="163" spans="1:5" s="2" customFormat="1" ht="16.2" hidden="1" customHeight="1" x14ac:dyDescent="0.3">
      <c r="A163" s="34" t="s">
        <v>73</v>
      </c>
      <c r="B163" s="35"/>
      <c r="C163" s="24"/>
      <c r="D163" s="25"/>
      <c r="E163" s="11"/>
    </row>
    <row r="164" spans="1:5" s="4" customFormat="1" ht="0.6" customHeight="1" x14ac:dyDescent="0.3">
      <c r="A164" s="21" t="s">
        <v>172</v>
      </c>
      <c r="B164" s="20" t="s">
        <v>171</v>
      </c>
      <c r="C164" s="22">
        <f t="shared" ref="C164" si="7">C166+C168+C170</f>
        <v>0</v>
      </c>
      <c r="D164" s="22">
        <f t="shared" ref="D164" si="8">D166+D168+D170</f>
        <v>0</v>
      </c>
      <c r="E164" s="13"/>
    </row>
    <row r="165" spans="1:5" s="4" customFormat="1" ht="13.2" hidden="1" customHeight="1" x14ac:dyDescent="0.3">
      <c r="A165" s="34" t="s">
        <v>188</v>
      </c>
      <c r="B165" s="35"/>
      <c r="C165" s="23"/>
      <c r="D165" s="22"/>
      <c r="E165" s="13"/>
    </row>
    <row r="166" spans="1:5" s="2" customFormat="1" hidden="1" x14ac:dyDescent="0.3">
      <c r="A166" s="8" t="s">
        <v>165</v>
      </c>
      <c r="B166" s="5" t="s">
        <v>166</v>
      </c>
      <c r="C166" s="25"/>
      <c r="D166" s="25"/>
      <c r="E166" s="11"/>
    </row>
    <row r="167" spans="1:5" s="2" customFormat="1" ht="16.2" hidden="1" customHeight="1" x14ac:dyDescent="0.3">
      <c r="A167" s="34" t="s">
        <v>73</v>
      </c>
      <c r="B167" s="35"/>
      <c r="C167" s="24"/>
      <c r="D167" s="25"/>
      <c r="E167" s="11"/>
    </row>
    <row r="168" spans="1:5" s="2" customFormat="1" hidden="1" x14ac:dyDescent="0.3">
      <c r="A168" s="8" t="s">
        <v>167</v>
      </c>
      <c r="B168" s="5" t="s">
        <v>168</v>
      </c>
      <c r="C168" s="25"/>
      <c r="D168" s="25"/>
      <c r="E168" s="11"/>
    </row>
    <row r="169" spans="1:5" s="2" customFormat="1" ht="16.2" hidden="1" customHeight="1" x14ac:dyDescent="0.3">
      <c r="A169" s="34" t="s">
        <v>73</v>
      </c>
      <c r="B169" s="35"/>
      <c r="C169" s="24"/>
      <c r="D169" s="25"/>
      <c r="E169" s="11"/>
    </row>
    <row r="170" spans="1:5" s="2" customFormat="1" ht="27.6" hidden="1" x14ac:dyDescent="0.3">
      <c r="A170" s="8" t="s">
        <v>169</v>
      </c>
      <c r="B170" s="5" t="s">
        <v>170</v>
      </c>
      <c r="C170" s="25"/>
      <c r="D170" s="25"/>
      <c r="E170" s="11"/>
    </row>
    <row r="171" spans="1:5" s="2" customFormat="1" ht="16.2" hidden="1" customHeight="1" x14ac:dyDescent="0.3">
      <c r="A171" s="34" t="s">
        <v>73</v>
      </c>
      <c r="B171" s="35"/>
      <c r="C171" s="24"/>
      <c r="D171" s="25"/>
      <c r="E171" s="11"/>
    </row>
    <row r="172" spans="1:5" s="4" customFormat="1" hidden="1" x14ac:dyDescent="0.3">
      <c r="A172" s="21" t="s">
        <v>47</v>
      </c>
      <c r="B172" s="20" t="s">
        <v>175</v>
      </c>
      <c r="C172" s="22">
        <f t="shared" ref="C172" si="9">C174</f>
        <v>0</v>
      </c>
      <c r="D172" s="22">
        <f t="shared" ref="D172" si="10">D174</f>
        <v>0</v>
      </c>
      <c r="E172" s="13"/>
    </row>
    <row r="173" spans="1:5" s="4" customFormat="1" hidden="1" x14ac:dyDescent="0.3">
      <c r="A173" s="34" t="s">
        <v>188</v>
      </c>
      <c r="B173" s="35"/>
      <c r="C173" s="23"/>
      <c r="D173" s="22"/>
      <c r="E173" s="13"/>
    </row>
    <row r="174" spans="1:5" s="2" customFormat="1" ht="27.6" hidden="1" x14ac:dyDescent="0.3">
      <c r="A174" s="9" t="s">
        <v>173</v>
      </c>
      <c r="B174" s="5" t="s">
        <v>174</v>
      </c>
      <c r="C174" s="25"/>
      <c r="D174" s="25"/>
      <c r="E174" s="11"/>
    </row>
    <row r="175" spans="1:5" s="7" customFormat="1" ht="18" hidden="1" x14ac:dyDescent="0.35">
      <c r="A175" s="51" t="s">
        <v>189</v>
      </c>
      <c r="B175" s="51"/>
      <c r="C175" s="26" t="s">
        <v>190</v>
      </c>
      <c r="D175" s="26" t="s">
        <v>190</v>
      </c>
      <c r="E175" s="14"/>
    </row>
    <row r="176" spans="1:5" x14ac:dyDescent="0.3">
      <c r="A176" s="51" t="s">
        <v>32</v>
      </c>
      <c r="B176" s="35"/>
      <c r="C176" s="22">
        <v>77886.725000000006</v>
      </c>
      <c r="D176" s="22">
        <f>D46+D66+D70+D80+D96+D106+D116+D130+D136+D142+D154+D164+D172</f>
        <v>661</v>
      </c>
      <c r="E176" s="10"/>
    </row>
    <row r="177" spans="1:5" x14ac:dyDescent="0.3">
      <c r="A177" s="51" t="s">
        <v>33</v>
      </c>
      <c r="B177" s="35"/>
      <c r="C177" s="27">
        <f>C49+C51+C53+C55+C57+C59+C61+C63+C65+C69+C73+C75+C77+C79+C83+C85+C87+C89+C91+C93+C95+C99+C101+C103+C105+C109+C111+C113+C115+C119+C121+C123+C125+C127+C129+C133+C135+C139+C141+C145+C147+C149+C151+C153+C157+C159+C161+C163+C167+C169+C171</f>
        <v>15854.281999999999</v>
      </c>
      <c r="D177" s="27">
        <f>D49+D51+D53+D55+D57+D59+D61+D63+D65+D69+D73+D75+D77+D79+D83+D85+D87+D89+D91+D93+D95+D99+D101+D103+D105+D109+D111+D113+D115+D119+D121+D123+D125+D127+D129+D133+D135+D139+D141+D145+D147+D149+D151+D153+D157+D159+D161+D163+D167+D169+D171</f>
        <v>0</v>
      </c>
      <c r="E177" s="10"/>
    </row>
    <row r="178" spans="1:5" x14ac:dyDescent="0.3">
      <c r="A178" s="50" t="s">
        <v>186</v>
      </c>
      <c r="B178" s="50"/>
      <c r="C178" s="28">
        <f t="shared" ref="C178:D178" si="11">C99+C101+C103+C105+C119+C121+C123+C125+C127+C129+C133+C135+C139+C141+C145+C147+C149+C151+C153+C157+C159+C161+C163</f>
        <v>9287.1579999999994</v>
      </c>
      <c r="D178" s="28">
        <f t="shared" si="11"/>
        <v>0</v>
      </c>
      <c r="E178" s="10"/>
    </row>
    <row r="179" spans="1:5" ht="16.95" customHeight="1" x14ac:dyDescent="0.3">
      <c r="A179" s="51" t="s">
        <v>45</v>
      </c>
      <c r="B179" s="35"/>
      <c r="C179" s="42">
        <f>C43-C176</f>
        <v>-5831.8310000000056</v>
      </c>
      <c r="D179" s="42"/>
      <c r="E179" s="10"/>
    </row>
    <row r="180" spans="1:5" ht="18.600000000000001" hidden="1" customHeight="1" x14ac:dyDescent="0.3">
      <c r="A180" s="38" t="s">
        <v>49</v>
      </c>
      <c r="B180" s="38"/>
      <c r="C180" s="38"/>
      <c r="D180" s="38"/>
      <c r="E180" s="10"/>
    </row>
    <row r="181" spans="1:5" ht="17.399999999999999" hidden="1" customHeight="1" x14ac:dyDescent="0.3">
      <c r="A181" s="51" t="s">
        <v>34</v>
      </c>
      <c r="B181" s="35"/>
      <c r="C181" s="41">
        <f t="shared" ref="C181" si="12">C182+C185+C188+C189+C190+C193+C196</f>
        <v>0</v>
      </c>
      <c r="D181" s="41"/>
      <c r="E181" s="10"/>
    </row>
    <row r="182" spans="1:5" ht="18" hidden="1" customHeight="1" x14ac:dyDescent="0.3">
      <c r="A182" s="34" t="s">
        <v>35</v>
      </c>
      <c r="B182" s="35"/>
      <c r="C182" s="40">
        <f t="shared" ref="C182" si="13">C183+C184</f>
        <v>0</v>
      </c>
      <c r="D182" s="40"/>
      <c r="E182" s="10"/>
    </row>
    <row r="183" spans="1:5" ht="18" hidden="1" customHeight="1" x14ac:dyDescent="0.3">
      <c r="A183" s="50" t="s">
        <v>36</v>
      </c>
      <c r="B183" s="35"/>
      <c r="C183" s="39"/>
      <c r="D183" s="39"/>
      <c r="E183" s="10"/>
    </row>
    <row r="184" spans="1:5" ht="18" hidden="1" customHeight="1" x14ac:dyDescent="0.3">
      <c r="A184" s="50" t="s">
        <v>37</v>
      </c>
      <c r="B184" s="35"/>
      <c r="C184" s="39"/>
      <c r="D184" s="39"/>
      <c r="E184" s="10"/>
    </row>
    <row r="185" spans="1:5" ht="18" hidden="1" customHeight="1" x14ac:dyDescent="0.3">
      <c r="A185" s="34" t="s">
        <v>38</v>
      </c>
      <c r="B185" s="35"/>
      <c r="C185" s="40">
        <f t="shared" ref="C185" si="14">C186+C187</f>
        <v>0</v>
      </c>
      <c r="D185" s="40"/>
      <c r="E185" s="10"/>
    </row>
    <row r="186" spans="1:5" ht="18" hidden="1" customHeight="1" x14ac:dyDescent="0.3">
      <c r="A186" s="50" t="s">
        <v>36</v>
      </c>
      <c r="B186" s="35"/>
      <c r="C186" s="39"/>
      <c r="D186" s="39"/>
      <c r="E186" s="10"/>
    </row>
    <row r="187" spans="1:5" ht="18" hidden="1" customHeight="1" x14ac:dyDescent="0.3">
      <c r="A187" s="50" t="s">
        <v>37</v>
      </c>
      <c r="B187" s="35"/>
      <c r="C187" s="39"/>
      <c r="D187" s="39"/>
      <c r="E187" s="10"/>
    </row>
    <row r="188" spans="1:5" ht="19.2" hidden="1" customHeight="1" x14ac:dyDescent="0.3">
      <c r="A188" s="34" t="s">
        <v>179</v>
      </c>
      <c r="B188" s="35"/>
      <c r="C188" s="39"/>
      <c r="D188" s="39"/>
      <c r="E188" s="10"/>
    </row>
    <row r="189" spans="1:5" ht="19.2" hidden="1" customHeight="1" x14ac:dyDescent="0.3">
      <c r="A189" s="34" t="s">
        <v>180</v>
      </c>
      <c r="B189" s="34"/>
      <c r="C189" s="39"/>
      <c r="D189" s="39"/>
      <c r="E189" s="10"/>
    </row>
    <row r="190" spans="1:5" ht="19.2" hidden="1" customHeight="1" x14ac:dyDescent="0.3">
      <c r="A190" s="34" t="s">
        <v>181</v>
      </c>
      <c r="B190" s="52"/>
      <c r="C190" s="40">
        <f t="shared" ref="C190" si="15">C191+C192</f>
        <v>0</v>
      </c>
      <c r="D190" s="40"/>
      <c r="E190" s="10"/>
    </row>
    <row r="191" spans="1:5" s="6" customFormat="1" ht="19.2" hidden="1" customHeight="1" x14ac:dyDescent="0.3">
      <c r="A191" s="50" t="s">
        <v>183</v>
      </c>
      <c r="B191" s="50"/>
      <c r="C191" s="43"/>
      <c r="D191" s="45"/>
      <c r="E191" s="15"/>
    </row>
    <row r="192" spans="1:5" s="6" customFormat="1" ht="19.2" hidden="1" customHeight="1" x14ac:dyDescent="0.3">
      <c r="A192" s="50" t="s">
        <v>182</v>
      </c>
      <c r="B192" s="50"/>
      <c r="C192" s="43"/>
      <c r="D192" s="45"/>
      <c r="E192" s="15"/>
    </row>
    <row r="193" spans="1:5" ht="19.2" hidden="1" customHeight="1" x14ac:dyDescent="0.3">
      <c r="A193" s="34" t="s">
        <v>184</v>
      </c>
      <c r="B193" s="52"/>
      <c r="C193" s="40">
        <f t="shared" ref="C193" si="16">C194+C195</f>
        <v>0</v>
      </c>
      <c r="D193" s="40"/>
      <c r="E193" s="10"/>
    </row>
    <row r="194" spans="1:5" s="6" customFormat="1" ht="19.2" hidden="1" customHeight="1" x14ac:dyDescent="0.3">
      <c r="A194" s="50" t="s">
        <v>183</v>
      </c>
      <c r="B194" s="50"/>
      <c r="C194" s="43"/>
      <c r="D194" s="44"/>
      <c r="E194" s="15"/>
    </row>
    <row r="195" spans="1:5" s="6" customFormat="1" ht="19.2" hidden="1" customHeight="1" x14ac:dyDescent="0.3">
      <c r="A195" s="50" t="s">
        <v>182</v>
      </c>
      <c r="B195" s="50"/>
      <c r="C195" s="43"/>
      <c r="D195" s="44"/>
      <c r="E195" s="15"/>
    </row>
    <row r="196" spans="1:5" ht="18.600000000000001" hidden="1" customHeight="1" thickBot="1" x14ac:dyDescent="0.35">
      <c r="A196" s="34" t="s">
        <v>39</v>
      </c>
      <c r="B196" s="35"/>
      <c r="C196" s="39"/>
      <c r="D196" s="39"/>
      <c r="E196" s="10"/>
    </row>
    <row r="197" spans="1:5" ht="17.399999999999999" hidden="1" customHeight="1" x14ac:dyDescent="0.3">
      <c r="A197" s="38" t="s">
        <v>40</v>
      </c>
      <c r="B197" s="38"/>
      <c r="C197" s="38" t="s">
        <v>185</v>
      </c>
      <c r="D197" s="38"/>
      <c r="E197" s="10"/>
    </row>
    <row r="198" spans="1:5" ht="17.399999999999999" hidden="1" customHeight="1" x14ac:dyDescent="0.3">
      <c r="A198" s="51" t="s">
        <v>51</v>
      </c>
      <c r="B198" s="35"/>
      <c r="C198" s="41">
        <f t="shared" ref="C198" si="17">SUM(C200:C202)</f>
        <v>0</v>
      </c>
      <c r="D198" s="41"/>
      <c r="E198" s="10"/>
    </row>
    <row r="199" spans="1:5" s="2" customFormat="1" ht="14.4" hidden="1" customHeight="1" x14ac:dyDescent="0.3">
      <c r="A199" s="50" t="s">
        <v>41</v>
      </c>
      <c r="B199" s="35"/>
      <c r="C199" s="40"/>
      <c r="D199" s="40"/>
      <c r="E199" s="11"/>
    </row>
    <row r="200" spans="1:5" ht="18" hidden="1" customHeight="1" x14ac:dyDescent="0.3">
      <c r="A200" s="50" t="s">
        <v>42</v>
      </c>
      <c r="B200" s="35"/>
      <c r="C200" s="39"/>
      <c r="D200" s="39"/>
      <c r="E200" s="10"/>
    </row>
    <row r="201" spans="1:5" ht="18" hidden="1" customHeight="1" x14ac:dyDescent="0.3">
      <c r="A201" s="50" t="s">
        <v>43</v>
      </c>
      <c r="B201" s="35"/>
      <c r="C201" s="39"/>
      <c r="D201" s="39"/>
      <c r="E201" s="10"/>
    </row>
    <row r="202" spans="1:5" ht="18.600000000000001" hidden="1" customHeight="1" thickBot="1" x14ac:dyDescent="0.35">
      <c r="A202" s="50" t="s">
        <v>48</v>
      </c>
      <c r="B202" s="35"/>
      <c r="C202" s="39"/>
      <c r="D202" s="39"/>
      <c r="E202" s="10"/>
    </row>
    <row r="203" spans="1:5" x14ac:dyDescent="0.3">
      <c r="A203" s="2"/>
      <c r="B203" s="2"/>
      <c r="C203" s="2"/>
      <c r="D203" s="2"/>
    </row>
    <row r="204" spans="1:5" x14ac:dyDescent="0.3">
      <c r="A204" s="2"/>
      <c r="B204" s="2"/>
      <c r="C204" s="2"/>
      <c r="D204" s="2"/>
    </row>
  </sheetData>
  <sheetProtection formatCells="0" selectLockedCells="1"/>
  <mergeCells count="200">
    <mergeCell ref="C46:D46"/>
    <mergeCell ref="C3:D3"/>
    <mergeCell ref="A10:B10"/>
    <mergeCell ref="A11:B11"/>
    <mergeCell ref="A12:B12"/>
    <mergeCell ref="A13:B13"/>
    <mergeCell ref="A4:D4"/>
    <mergeCell ref="C9:D9"/>
    <mergeCell ref="C10:D10"/>
    <mergeCell ref="A3:B3"/>
    <mergeCell ref="A5:B5"/>
    <mergeCell ref="A6:B6"/>
    <mergeCell ref="A7:B7"/>
    <mergeCell ref="A8:B8"/>
    <mergeCell ref="A9:B9"/>
    <mergeCell ref="A16:B16"/>
    <mergeCell ref="A17:B17"/>
    <mergeCell ref="A18:B18"/>
    <mergeCell ref="A24:B24"/>
    <mergeCell ref="A14:B14"/>
    <mergeCell ref="A15:B15"/>
    <mergeCell ref="A19:B19"/>
    <mergeCell ref="A20:B20"/>
    <mergeCell ref="A21:B21"/>
    <mergeCell ref="C179:D179"/>
    <mergeCell ref="C181:D181"/>
    <mergeCell ref="C182:D182"/>
    <mergeCell ref="C183:D183"/>
    <mergeCell ref="C187:D187"/>
    <mergeCell ref="C190:D190"/>
    <mergeCell ref="C191:D191"/>
    <mergeCell ref="A185:B185"/>
    <mergeCell ref="A186:B186"/>
    <mergeCell ref="A187:B187"/>
    <mergeCell ref="A181:B181"/>
    <mergeCell ref="A182:B182"/>
    <mergeCell ref="A183:B183"/>
    <mergeCell ref="A184:B184"/>
    <mergeCell ref="A196:B196"/>
    <mergeCell ref="A198:B198"/>
    <mergeCell ref="A202:B202"/>
    <mergeCell ref="A199:B199"/>
    <mergeCell ref="A200:B200"/>
    <mergeCell ref="A201:B201"/>
    <mergeCell ref="A193:B193"/>
    <mergeCell ref="A189:B189"/>
    <mergeCell ref="A190:B190"/>
    <mergeCell ref="A191:B191"/>
    <mergeCell ref="A192:B192"/>
    <mergeCell ref="A197:B197"/>
    <mergeCell ref="A22:B22"/>
    <mergeCell ref="A23:B23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30:B30"/>
    <mergeCell ref="A31:B31"/>
    <mergeCell ref="A32:B32"/>
    <mergeCell ref="A33:B33"/>
    <mergeCell ref="A25:B25"/>
    <mergeCell ref="A26:B26"/>
    <mergeCell ref="A27:B27"/>
    <mergeCell ref="A28:B28"/>
    <mergeCell ref="A29:B29"/>
    <mergeCell ref="A178:B178"/>
    <mergeCell ref="A177:B177"/>
    <mergeCell ref="A179:B179"/>
    <mergeCell ref="A176:B176"/>
    <mergeCell ref="A47:B47"/>
    <mergeCell ref="A67:B67"/>
    <mergeCell ref="A49:B49"/>
    <mergeCell ref="A51:B51"/>
    <mergeCell ref="A53:B53"/>
    <mergeCell ref="A55:B55"/>
    <mergeCell ref="A57:B57"/>
    <mergeCell ref="A175:B175"/>
    <mergeCell ref="A59:B59"/>
    <mergeCell ref="A61:B61"/>
    <mergeCell ref="A65:B65"/>
    <mergeCell ref="A69:B69"/>
    <mergeCell ref="A73:B73"/>
    <mergeCell ref="A71:B71"/>
    <mergeCell ref="A97:B97"/>
    <mergeCell ref="A89:B89"/>
    <mergeCell ref="A91:B91"/>
    <mergeCell ref="A93:B93"/>
    <mergeCell ref="A95:B95"/>
    <mergeCell ref="A85:B85"/>
    <mergeCell ref="A87:B87"/>
    <mergeCell ref="A75:B75"/>
    <mergeCell ref="A77:B77"/>
    <mergeCell ref="A79:B79"/>
    <mergeCell ref="A83:B83"/>
    <mergeCell ref="A81:B81"/>
    <mergeCell ref="A107:B107"/>
    <mergeCell ref="A109:B109"/>
    <mergeCell ref="A111:B111"/>
    <mergeCell ref="A113:B113"/>
    <mergeCell ref="A115:B115"/>
    <mergeCell ref="A99:B99"/>
    <mergeCell ref="A101:B101"/>
    <mergeCell ref="A103:B103"/>
    <mergeCell ref="A105:B105"/>
    <mergeCell ref="A139:B139"/>
    <mergeCell ref="A141:B141"/>
    <mergeCell ref="A137:B137"/>
    <mergeCell ref="A129:B129"/>
    <mergeCell ref="A117:B117"/>
    <mergeCell ref="A133:B133"/>
    <mergeCell ref="A135:B135"/>
    <mergeCell ref="A131:B131"/>
    <mergeCell ref="A119:B119"/>
    <mergeCell ref="A121:B121"/>
    <mergeCell ref="A123:B123"/>
    <mergeCell ref="A125:B125"/>
    <mergeCell ref="A127:B127"/>
    <mergeCell ref="A159:B159"/>
    <mergeCell ref="A163:B163"/>
    <mergeCell ref="A155:B155"/>
    <mergeCell ref="A167:B167"/>
    <mergeCell ref="A149:B149"/>
    <mergeCell ref="A151:B151"/>
    <mergeCell ref="A153:B153"/>
    <mergeCell ref="A143:B143"/>
    <mergeCell ref="A157:B157"/>
    <mergeCell ref="A161:B161"/>
    <mergeCell ref="A145:B145"/>
    <mergeCell ref="A147:B147"/>
    <mergeCell ref="A44:D44"/>
    <mergeCell ref="C5:D5"/>
    <mergeCell ref="C6:D6"/>
    <mergeCell ref="C7:D7"/>
    <mergeCell ref="C8:D8"/>
    <mergeCell ref="A194:B194"/>
    <mergeCell ref="A195:B195"/>
    <mergeCell ref="A169:B169"/>
    <mergeCell ref="A171:B171"/>
    <mergeCell ref="A165:B165"/>
    <mergeCell ref="A173:B173"/>
    <mergeCell ref="A188:B188"/>
    <mergeCell ref="C11:D11"/>
    <mergeCell ref="C12:D12"/>
    <mergeCell ref="C15:D15"/>
    <mergeCell ref="C16:D16"/>
    <mergeCell ref="C13:D13"/>
    <mergeCell ref="C14:D14"/>
    <mergeCell ref="C19:D19"/>
    <mergeCell ref="C20:D20"/>
    <mergeCell ref="C17:D17"/>
    <mergeCell ref="C18:D18"/>
    <mergeCell ref="C23:D23"/>
    <mergeCell ref="C25:D25"/>
    <mergeCell ref="C35:D35"/>
    <mergeCell ref="C40:D40"/>
    <mergeCell ref="C41:D41"/>
    <mergeCell ref="C38:D38"/>
    <mergeCell ref="C39:D39"/>
    <mergeCell ref="C42:D42"/>
    <mergeCell ref="C21:D21"/>
    <mergeCell ref="C22:D22"/>
    <mergeCell ref="C24:D24"/>
    <mergeCell ref="C28:D28"/>
    <mergeCell ref="C29:D29"/>
    <mergeCell ref="C26:D26"/>
    <mergeCell ref="C27:D27"/>
    <mergeCell ref="C32:D32"/>
    <mergeCell ref="C33:D33"/>
    <mergeCell ref="C30:D30"/>
    <mergeCell ref="C31:D31"/>
    <mergeCell ref="A63:B63"/>
    <mergeCell ref="A2:D2"/>
    <mergeCell ref="A1:D1"/>
    <mergeCell ref="A180:D180"/>
    <mergeCell ref="C201:D201"/>
    <mergeCell ref="C202:D202"/>
    <mergeCell ref="C199:D199"/>
    <mergeCell ref="C200:D200"/>
    <mergeCell ref="C196:D196"/>
    <mergeCell ref="C198:D198"/>
    <mergeCell ref="C197:D197"/>
    <mergeCell ref="C43:D43"/>
    <mergeCell ref="C186:D186"/>
    <mergeCell ref="C184:D184"/>
    <mergeCell ref="C185:D185"/>
    <mergeCell ref="C188:D188"/>
    <mergeCell ref="C189:D189"/>
    <mergeCell ref="C194:D194"/>
    <mergeCell ref="C195:D195"/>
    <mergeCell ref="C192:D192"/>
    <mergeCell ref="C193:D193"/>
    <mergeCell ref="C36:D36"/>
    <mergeCell ref="C37:D37"/>
    <mergeCell ref="C34:D34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zoomScaleNormal="100" workbookViewId="0">
      <pane ySplit="3" topLeftCell="A4" activePane="bottomLeft" state="frozenSplit"/>
      <selection pane="bottomLeft" activeCell="H82" sqref="H82"/>
    </sheetView>
  </sheetViews>
  <sheetFormatPr defaultColWidth="9.109375" defaultRowHeight="14.4" x14ac:dyDescent="0.3"/>
  <cols>
    <col min="1" max="1" width="43.33203125" style="1" customWidth="1"/>
    <col min="2" max="2" width="7.88671875" style="1" hidden="1" customWidth="1"/>
    <col min="3" max="3" width="32.33203125" style="1" customWidth="1"/>
    <col min="4" max="4" width="10.6640625" style="1" hidden="1" customWidth="1"/>
    <col min="5" max="16384" width="9.109375" style="1"/>
  </cols>
  <sheetData>
    <row r="1" spans="1:5" ht="28.95" customHeight="1" x14ac:dyDescent="0.3">
      <c r="A1" s="37" t="s">
        <v>197</v>
      </c>
      <c r="B1" s="37"/>
      <c r="C1" s="37"/>
      <c r="D1" s="37"/>
    </row>
    <row r="2" spans="1:5" x14ac:dyDescent="0.3">
      <c r="A2" s="36" t="s">
        <v>52</v>
      </c>
      <c r="B2" s="36"/>
      <c r="C2" s="36"/>
      <c r="D2" s="36"/>
    </row>
    <row r="3" spans="1:5" ht="47.25" customHeight="1" x14ac:dyDescent="0.3">
      <c r="A3" s="54" t="s">
        <v>0</v>
      </c>
      <c r="B3" s="54"/>
      <c r="C3" s="53" t="s">
        <v>198</v>
      </c>
      <c r="D3" s="53"/>
      <c r="E3" s="10"/>
    </row>
    <row r="4" spans="1:5" x14ac:dyDescent="0.3">
      <c r="A4" s="54" t="s">
        <v>1</v>
      </c>
      <c r="B4" s="54"/>
      <c r="C4" s="54"/>
      <c r="D4" s="54"/>
    </row>
    <row r="5" spans="1:5" x14ac:dyDescent="0.3">
      <c r="A5" s="51" t="s">
        <v>2</v>
      </c>
      <c r="B5" s="51"/>
      <c r="C5" s="42">
        <f>C7+C8+C9+C10+C14</f>
        <v>47914</v>
      </c>
      <c r="D5" s="42"/>
    </row>
    <row r="6" spans="1:5" s="2" customFormat="1" x14ac:dyDescent="0.3">
      <c r="A6" s="34" t="s">
        <v>188</v>
      </c>
      <c r="B6" s="35"/>
      <c r="C6" s="49"/>
      <c r="D6" s="49"/>
    </row>
    <row r="7" spans="1:5" x14ac:dyDescent="0.3">
      <c r="A7" s="34" t="s">
        <v>3</v>
      </c>
      <c r="B7" s="35"/>
      <c r="C7" s="46">
        <v>3333</v>
      </c>
      <c r="D7" s="46"/>
    </row>
    <row r="8" spans="1:5" x14ac:dyDescent="0.3">
      <c r="A8" s="34" t="s">
        <v>44</v>
      </c>
      <c r="B8" s="35"/>
      <c r="C8" s="46">
        <v>4456</v>
      </c>
      <c r="D8" s="46"/>
      <c r="E8" s="10"/>
    </row>
    <row r="9" spans="1:5" x14ac:dyDescent="0.3">
      <c r="A9" s="34" t="s">
        <v>4</v>
      </c>
      <c r="B9" s="35"/>
      <c r="C9" s="46">
        <v>12450</v>
      </c>
      <c r="D9" s="46"/>
      <c r="E9" s="10"/>
    </row>
    <row r="10" spans="1:5" x14ac:dyDescent="0.3">
      <c r="A10" s="34" t="s">
        <v>5</v>
      </c>
      <c r="B10" s="35"/>
      <c r="C10" s="46">
        <v>27639</v>
      </c>
      <c r="D10" s="46"/>
      <c r="E10" s="10"/>
    </row>
    <row r="11" spans="1:5" s="2" customFormat="1" x14ac:dyDescent="0.3">
      <c r="A11" s="50" t="s">
        <v>6</v>
      </c>
      <c r="B11" s="35"/>
      <c r="C11" s="49"/>
      <c r="D11" s="49"/>
      <c r="E11" s="11"/>
    </row>
    <row r="12" spans="1:5" s="2" customFormat="1" x14ac:dyDescent="0.3">
      <c r="A12" s="50" t="s">
        <v>7</v>
      </c>
      <c r="B12" s="35"/>
      <c r="C12" s="46">
        <v>8505</v>
      </c>
      <c r="D12" s="46"/>
      <c r="E12" s="11"/>
    </row>
    <row r="13" spans="1:5" s="2" customFormat="1" x14ac:dyDescent="0.3">
      <c r="A13" s="50" t="s">
        <v>8</v>
      </c>
      <c r="B13" s="35"/>
      <c r="C13" s="46">
        <v>15041</v>
      </c>
      <c r="D13" s="46"/>
      <c r="E13" s="11"/>
    </row>
    <row r="14" spans="1:5" x14ac:dyDescent="0.3">
      <c r="A14" s="34" t="s">
        <v>10</v>
      </c>
      <c r="B14" s="35"/>
      <c r="C14" s="46">
        <v>36</v>
      </c>
      <c r="D14" s="46"/>
      <c r="E14" s="10"/>
    </row>
    <row r="15" spans="1:5" ht="16.5" customHeight="1" x14ac:dyDescent="0.3">
      <c r="A15" s="51" t="s">
        <v>9</v>
      </c>
      <c r="B15" s="35"/>
      <c r="C15" s="42">
        <f>C17+C18+C19+C22+C25</f>
        <v>2268</v>
      </c>
      <c r="D15" s="42"/>
      <c r="E15" s="10"/>
    </row>
    <row r="16" spans="1:5" s="2" customFormat="1" ht="14.4" customHeight="1" x14ac:dyDescent="0.3">
      <c r="A16" s="34" t="s">
        <v>188</v>
      </c>
      <c r="B16" s="35"/>
      <c r="C16" s="49"/>
      <c r="D16" s="49"/>
      <c r="E16" s="11"/>
    </row>
    <row r="17" spans="1:5" ht="18" customHeight="1" x14ac:dyDescent="0.3">
      <c r="A17" s="34" t="s">
        <v>196</v>
      </c>
      <c r="B17" s="35"/>
      <c r="C17" s="46">
        <v>850</v>
      </c>
      <c r="D17" s="46"/>
      <c r="E17" s="10"/>
    </row>
    <row r="18" spans="1:5" ht="31.5" customHeight="1" x14ac:dyDescent="0.3">
      <c r="A18" s="34" t="s">
        <v>13</v>
      </c>
      <c r="B18" s="35"/>
      <c r="C18" s="46">
        <v>307</v>
      </c>
      <c r="D18" s="46"/>
      <c r="E18" s="10"/>
    </row>
    <row r="19" spans="1:5" ht="18" customHeight="1" x14ac:dyDescent="0.3">
      <c r="A19" s="34" t="s">
        <v>14</v>
      </c>
      <c r="B19" s="35"/>
      <c r="C19" s="46">
        <f>C21</f>
        <v>10</v>
      </c>
      <c r="D19" s="46"/>
      <c r="E19" s="10"/>
    </row>
    <row r="20" spans="1:5" s="2" customFormat="1" ht="14.4" customHeight="1" x14ac:dyDescent="0.3">
      <c r="A20" s="50" t="s">
        <v>6</v>
      </c>
      <c r="B20" s="35"/>
      <c r="C20" s="49"/>
      <c r="D20" s="49"/>
      <c r="E20" s="11"/>
    </row>
    <row r="21" spans="1:5" s="2" customFormat="1" ht="30" customHeight="1" x14ac:dyDescent="0.3">
      <c r="A21" s="50" t="s">
        <v>15</v>
      </c>
      <c r="B21" s="35"/>
      <c r="C21" s="46">
        <v>10</v>
      </c>
      <c r="D21" s="46"/>
      <c r="E21" s="11"/>
    </row>
    <row r="22" spans="1:5" ht="15" customHeight="1" x14ac:dyDescent="0.3">
      <c r="A22" s="34" t="s">
        <v>195</v>
      </c>
      <c r="B22" s="35"/>
      <c r="C22" s="46">
        <f>C24</f>
        <v>1</v>
      </c>
      <c r="D22" s="46"/>
      <c r="E22" s="10"/>
    </row>
    <row r="23" spans="1:5" ht="15" customHeight="1" x14ac:dyDescent="0.3">
      <c r="A23" s="30" t="s">
        <v>41</v>
      </c>
      <c r="B23" s="31"/>
      <c r="C23" s="32"/>
      <c r="D23" s="32"/>
      <c r="E23" s="10"/>
    </row>
    <row r="24" spans="1:5" ht="12.75" customHeight="1" x14ac:dyDescent="0.3">
      <c r="A24" s="34" t="s">
        <v>16</v>
      </c>
      <c r="B24" s="35"/>
      <c r="C24" s="46">
        <v>1</v>
      </c>
      <c r="D24" s="46"/>
      <c r="E24" s="10"/>
    </row>
    <row r="25" spans="1:5" x14ac:dyDescent="0.3">
      <c r="A25" s="34" t="s">
        <v>17</v>
      </c>
      <c r="B25" s="35"/>
      <c r="C25" s="46">
        <v>1100</v>
      </c>
      <c r="D25" s="46"/>
      <c r="E25" s="10"/>
    </row>
    <row r="26" spans="1:5" ht="16.5" customHeight="1" x14ac:dyDescent="0.3">
      <c r="A26" s="51" t="s">
        <v>18</v>
      </c>
      <c r="B26" s="35"/>
      <c r="C26" s="42">
        <f>C5+C15</f>
        <v>50182</v>
      </c>
      <c r="D26" s="42"/>
      <c r="E26" s="10"/>
    </row>
    <row r="27" spans="1:5" ht="15" customHeight="1" x14ac:dyDescent="0.3">
      <c r="A27" s="51" t="s">
        <v>19</v>
      </c>
      <c r="B27" s="35"/>
      <c r="C27" s="42">
        <f>C29+C39</f>
        <v>21872.894</v>
      </c>
      <c r="D27" s="42"/>
      <c r="E27" s="10"/>
    </row>
    <row r="28" spans="1:5" s="2" customFormat="1" ht="14.4" customHeight="1" x14ac:dyDescent="0.3">
      <c r="A28" s="34" t="s">
        <v>188</v>
      </c>
      <c r="B28" s="35"/>
      <c r="C28" s="49"/>
      <c r="D28" s="49"/>
      <c r="E28" s="11"/>
    </row>
    <row r="29" spans="1:5" ht="28.5" customHeight="1" x14ac:dyDescent="0.3">
      <c r="A29" s="34" t="s">
        <v>20</v>
      </c>
      <c r="B29" s="35"/>
      <c r="C29" s="49">
        <f>C31+C32+C35+C36</f>
        <v>21672.894</v>
      </c>
      <c r="D29" s="49"/>
      <c r="E29" s="10"/>
    </row>
    <row r="30" spans="1:5" s="2" customFormat="1" ht="14.4" customHeight="1" x14ac:dyDescent="0.3">
      <c r="A30" s="34" t="s">
        <v>188</v>
      </c>
      <c r="B30" s="35"/>
      <c r="C30" s="49"/>
      <c r="D30" s="49"/>
      <c r="E30" s="11"/>
    </row>
    <row r="31" spans="1:5" ht="13.95" customHeight="1" x14ac:dyDescent="0.3">
      <c r="A31" s="50" t="s">
        <v>46</v>
      </c>
      <c r="B31" s="35"/>
      <c r="C31" s="46">
        <v>380.42</v>
      </c>
      <c r="D31" s="46"/>
      <c r="E31" s="10"/>
    </row>
    <row r="32" spans="1:5" x14ac:dyDescent="0.3">
      <c r="A32" s="50" t="s">
        <v>21</v>
      </c>
      <c r="B32" s="35"/>
      <c r="C32" s="46">
        <v>11096.5</v>
      </c>
      <c r="D32" s="46"/>
      <c r="E32" s="10"/>
    </row>
    <row r="33" spans="1:5" s="2" customFormat="1" ht="14.4" customHeight="1" x14ac:dyDescent="0.3">
      <c r="A33" s="50" t="s">
        <v>6</v>
      </c>
      <c r="B33" s="35"/>
      <c r="C33" s="47"/>
      <c r="D33" s="47"/>
      <c r="E33" s="11"/>
    </row>
    <row r="34" spans="1:5" s="2" customFormat="1" ht="14.4" customHeight="1" x14ac:dyDescent="0.3">
      <c r="A34" s="50" t="s">
        <v>53</v>
      </c>
      <c r="B34" s="35"/>
      <c r="C34" s="48"/>
      <c r="D34" s="48"/>
      <c r="E34" s="11"/>
    </row>
    <row r="35" spans="1:5" x14ac:dyDescent="0.3">
      <c r="A35" s="50" t="s">
        <v>22</v>
      </c>
      <c r="B35" s="35"/>
      <c r="C35" s="46">
        <v>1086.6030000000001</v>
      </c>
      <c r="D35" s="46"/>
      <c r="E35" s="10"/>
    </row>
    <row r="36" spans="1:5" ht="13.95" customHeight="1" x14ac:dyDescent="0.3">
      <c r="A36" s="50" t="s">
        <v>23</v>
      </c>
      <c r="B36" s="35"/>
      <c r="C36" s="46">
        <v>9109.3709999999992</v>
      </c>
      <c r="D36" s="46"/>
      <c r="E36" s="10"/>
    </row>
    <row r="37" spans="1:5" s="2" customFormat="1" ht="14.4" customHeight="1" x14ac:dyDescent="0.3">
      <c r="A37" s="50" t="s">
        <v>6</v>
      </c>
      <c r="B37" s="35"/>
      <c r="C37" s="47"/>
      <c r="D37" s="47"/>
      <c r="E37" s="11"/>
    </row>
    <row r="38" spans="1:5" s="2" customFormat="1" ht="14.4" customHeight="1" x14ac:dyDescent="0.3">
      <c r="A38" s="50" t="s">
        <v>54</v>
      </c>
      <c r="B38" s="35"/>
      <c r="C38" s="48"/>
      <c r="D38" s="48"/>
      <c r="E38" s="11"/>
    </row>
    <row r="39" spans="1:5" ht="18" customHeight="1" x14ac:dyDescent="0.3">
      <c r="A39" s="34" t="s">
        <v>24</v>
      </c>
      <c r="B39" s="35"/>
      <c r="C39" s="46">
        <v>200</v>
      </c>
      <c r="D39" s="46"/>
      <c r="E39" s="10"/>
    </row>
    <row r="40" spans="1:5" ht="15" customHeight="1" x14ac:dyDescent="0.3">
      <c r="A40" s="51" t="s">
        <v>27</v>
      </c>
      <c r="B40" s="35"/>
      <c r="C40" s="42">
        <f>C26+C27</f>
        <v>72054.894</v>
      </c>
      <c r="D40" s="42"/>
      <c r="E40" s="10"/>
    </row>
    <row r="41" spans="1:5" ht="13.95" customHeight="1" x14ac:dyDescent="0.3">
      <c r="A41" s="38" t="s">
        <v>28</v>
      </c>
      <c r="B41" s="38"/>
      <c r="C41" s="38"/>
      <c r="D41" s="38"/>
      <c r="E41" s="10"/>
    </row>
    <row r="42" spans="1:5" s="3" customFormat="1" ht="16.95" customHeight="1" x14ac:dyDescent="0.3">
      <c r="A42" s="16" t="s">
        <v>0</v>
      </c>
      <c r="B42" s="16" t="s">
        <v>71</v>
      </c>
      <c r="C42" s="17" t="s">
        <v>50</v>
      </c>
      <c r="D42" s="17" t="s">
        <v>187</v>
      </c>
      <c r="E42" s="12"/>
    </row>
    <row r="43" spans="1:5" s="4" customFormat="1" ht="13.2" customHeight="1" x14ac:dyDescent="0.3">
      <c r="A43" s="33" t="s">
        <v>29</v>
      </c>
      <c r="B43" s="19" t="s">
        <v>72</v>
      </c>
      <c r="C43" s="42">
        <f>C45+C46+C47+C48+C49</f>
        <v>17565.101999999999</v>
      </c>
      <c r="D43" s="42"/>
      <c r="E43" s="13"/>
    </row>
    <row r="44" spans="1:5" s="4" customFormat="1" x14ac:dyDescent="0.3">
      <c r="A44" s="34" t="s">
        <v>188</v>
      </c>
      <c r="B44" s="35"/>
      <c r="C44" s="23"/>
      <c r="D44" s="29"/>
      <c r="E44" s="13"/>
    </row>
    <row r="45" spans="1:5" ht="30.75" customHeight="1" x14ac:dyDescent="0.3">
      <c r="A45" s="30" t="s">
        <v>55</v>
      </c>
      <c r="B45" s="5" t="s">
        <v>56</v>
      </c>
      <c r="C45" s="24">
        <v>1560</v>
      </c>
      <c r="D45" s="32"/>
      <c r="E45" s="10"/>
    </row>
    <row r="46" spans="1:5" ht="29.25" customHeight="1" x14ac:dyDescent="0.3">
      <c r="A46" s="30" t="s">
        <v>59</v>
      </c>
      <c r="B46" s="5" t="s">
        <v>60</v>
      </c>
      <c r="C46" s="24">
        <v>15425</v>
      </c>
      <c r="D46" s="32"/>
      <c r="E46" s="10"/>
    </row>
    <row r="47" spans="1:5" ht="45.75" customHeight="1" x14ac:dyDescent="0.3">
      <c r="A47" s="30" t="s">
        <v>63</v>
      </c>
      <c r="B47" s="5" t="s">
        <v>64</v>
      </c>
      <c r="C47" s="24">
        <v>135</v>
      </c>
      <c r="D47" s="32"/>
      <c r="E47" s="10"/>
    </row>
    <row r="48" spans="1:5" ht="13.5" customHeight="1" x14ac:dyDescent="0.3">
      <c r="A48" s="30" t="s">
        <v>67</v>
      </c>
      <c r="B48" s="5" t="s">
        <v>68</v>
      </c>
      <c r="C48" s="24">
        <v>115</v>
      </c>
      <c r="D48" s="32"/>
      <c r="E48" s="10"/>
    </row>
    <row r="49" spans="1:14" ht="15" customHeight="1" x14ac:dyDescent="0.3">
      <c r="A49" s="30" t="s">
        <v>69</v>
      </c>
      <c r="B49" s="5" t="s">
        <v>70</v>
      </c>
      <c r="C49" s="24">
        <v>330.10199999999998</v>
      </c>
      <c r="D49" s="32"/>
      <c r="E49" s="10"/>
    </row>
    <row r="50" spans="1:14" s="4" customFormat="1" ht="13.5" customHeight="1" x14ac:dyDescent="0.3">
      <c r="A50" s="33" t="s">
        <v>30</v>
      </c>
      <c r="B50" s="20" t="s">
        <v>76</v>
      </c>
      <c r="C50" s="29">
        <f>C52</f>
        <v>968.24</v>
      </c>
      <c r="D50" s="29">
        <f t="shared" ref="D50" si="0">D52</f>
        <v>532</v>
      </c>
      <c r="E50" s="13"/>
    </row>
    <row r="51" spans="1:14" s="4" customFormat="1" x14ac:dyDescent="0.3">
      <c r="A51" s="34" t="s">
        <v>188</v>
      </c>
      <c r="B51" s="35"/>
      <c r="C51" s="23"/>
      <c r="D51" s="29"/>
      <c r="E51" s="13"/>
    </row>
    <row r="52" spans="1:14" ht="15.75" customHeight="1" x14ac:dyDescent="0.3">
      <c r="A52" s="30" t="s">
        <v>74</v>
      </c>
      <c r="B52" s="5" t="s">
        <v>75</v>
      </c>
      <c r="C52" s="24">
        <v>968.24</v>
      </c>
      <c r="D52" s="32">
        <v>532</v>
      </c>
      <c r="E52" s="10"/>
    </row>
    <row r="53" spans="1:14" s="4" customFormat="1" ht="30" customHeight="1" x14ac:dyDescent="0.3">
      <c r="A53" s="33" t="s">
        <v>31</v>
      </c>
      <c r="B53" s="20" t="s">
        <v>85</v>
      </c>
      <c r="C53" s="29">
        <v>1880.0630000000001</v>
      </c>
      <c r="D53" s="29" t="e">
        <f>D55+#REF!+#REF!+D56</f>
        <v>#REF!</v>
      </c>
      <c r="E53" s="13"/>
    </row>
    <row r="54" spans="1:14" s="4" customFormat="1" x14ac:dyDescent="0.3">
      <c r="A54" s="34" t="s">
        <v>188</v>
      </c>
      <c r="B54" s="35"/>
      <c r="C54" s="23"/>
      <c r="D54" s="29"/>
      <c r="E54" s="13"/>
    </row>
    <row r="55" spans="1:14" s="2" customFormat="1" ht="15" customHeight="1" x14ac:dyDescent="0.3">
      <c r="A55" s="30" t="s">
        <v>77</v>
      </c>
      <c r="B55" s="5" t="s">
        <v>78</v>
      </c>
      <c r="C55" s="24">
        <v>116.163</v>
      </c>
      <c r="D55" s="32">
        <v>129</v>
      </c>
      <c r="E55" s="11"/>
    </row>
    <row r="56" spans="1:14" s="2" customFormat="1" ht="44.25" customHeight="1" x14ac:dyDescent="0.3">
      <c r="A56" s="30" t="s">
        <v>83</v>
      </c>
      <c r="B56" s="5" t="s">
        <v>84</v>
      </c>
      <c r="C56" s="24">
        <v>1763.9</v>
      </c>
      <c r="D56" s="32"/>
      <c r="E56" s="11"/>
      <c r="N56" s="1" t="s">
        <v>199</v>
      </c>
    </row>
    <row r="57" spans="1:14" s="4" customFormat="1" ht="15.75" customHeight="1" x14ac:dyDescent="0.3">
      <c r="A57" s="21" t="s">
        <v>101</v>
      </c>
      <c r="B57" s="20" t="s">
        <v>100</v>
      </c>
      <c r="C57" s="29">
        <v>18857.778999999999</v>
      </c>
      <c r="D57" s="29" t="e">
        <f>#REF!+#REF!+#REF!+#REF!+D59+#REF!+D60</f>
        <v>#REF!</v>
      </c>
      <c r="E57" s="13"/>
    </row>
    <row r="58" spans="1:14" s="4" customFormat="1" ht="14.25" customHeight="1" x14ac:dyDescent="0.3">
      <c r="A58" s="34" t="s">
        <v>188</v>
      </c>
      <c r="B58" s="35"/>
      <c r="C58" s="23"/>
      <c r="D58" s="29"/>
      <c r="E58" s="13"/>
    </row>
    <row r="59" spans="1:14" x14ac:dyDescent="0.3">
      <c r="A59" s="30" t="s">
        <v>94</v>
      </c>
      <c r="B59" s="5" t="s">
        <v>95</v>
      </c>
      <c r="C59" s="24">
        <v>18797.778999999999</v>
      </c>
      <c r="D59" s="32"/>
      <c r="E59" s="10"/>
    </row>
    <row r="60" spans="1:14" ht="27.75" customHeight="1" x14ac:dyDescent="0.3">
      <c r="A60" s="30" t="s">
        <v>98</v>
      </c>
      <c r="B60" s="5" t="s">
        <v>99</v>
      </c>
      <c r="C60" s="24">
        <v>60</v>
      </c>
      <c r="D60" s="32"/>
      <c r="E60" s="10"/>
    </row>
    <row r="61" spans="1:14" s="4" customFormat="1" ht="15.6" customHeight="1" x14ac:dyDescent="0.3">
      <c r="A61" s="21" t="s">
        <v>110</v>
      </c>
      <c r="B61" s="20" t="s">
        <v>111</v>
      </c>
      <c r="C61" s="29">
        <f>C63+C64</f>
        <v>13610.293</v>
      </c>
      <c r="D61" s="29" t="e">
        <f>D63+#REF!+D64+#REF!</f>
        <v>#REF!</v>
      </c>
      <c r="E61" s="13"/>
    </row>
    <row r="62" spans="1:14" s="4" customFormat="1" x14ac:dyDescent="0.3">
      <c r="A62" s="34" t="s">
        <v>188</v>
      </c>
      <c r="B62" s="35"/>
      <c r="C62" s="23"/>
      <c r="D62" s="29"/>
      <c r="E62" s="13"/>
    </row>
    <row r="63" spans="1:14" x14ac:dyDescent="0.3">
      <c r="A63" s="30" t="s">
        <v>102</v>
      </c>
      <c r="B63" s="5" t="s">
        <v>103</v>
      </c>
      <c r="C63" s="24">
        <v>600</v>
      </c>
      <c r="D63" s="32"/>
      <c r="E63" s="10"/>
    </row>
    <row r="64" spans="1:14" ht="13.95" customHeight="1" x14ac:dyDescent="0.3">
      <c r="A64" s="30" t="s">
        <v>106</v>
      </c>
      <c r="B64" s="5" t="s">
        <v>107</v>
      </c>
      <c r="C64" s="24">
        <v>13010.293</v>
      </c>
      <c r="D64" s="32"/>
      <c r="E64" s="10"/>
    </row>
    <row r="65" spans="1:5" s="4" customFormat="1" x14ac:dyDescent="0.3">
      <c r="A65" s="21" t="s">
        <v>120</v>
      </c>
      <c r="B65" s="20" t="s">
        <v>132</v>
      </c>
      <c r="C65" s="29">
        <v>117.75</v>
      </c>
      <c r="D65" s="29" t="e">
        <f>#REF!+#REF!+#REF!+D67+D68+#REF!</f>
        <v>#REF!</v>
      </c>
      <c r="E65" s="13"/>
    </row>
    <row r="66" spans="1:5" s="4" customFormat="1" x14ac:dyDescent="0.3">
      <c r="A66" s="34" t="s">
        <v>188</v>
      </c>
      <c r="B66" s="35"/>
      <c r="C66" s="23"/>
      <c r="D66" s="29"/>
      <c r="E66" s="13"/>
    </row>
    <row r="67" spans="1:5" ht="30" customHeight="1" x14ac:dyDescent="0.3">
      <c r="A67" s="30" t="s">
        <v>127</v>
      </c>
      <c r="B67" s="5" t="s">
        <v>128</v>
      </c>
      <c r="C67" s="24">
        <v>87.75</v>
      </c>
      <c r="D67" s="32"/>
      <c r="E67" s="10"/>
    </row>
    <row r="68" spans="1:5" x14ac:dyDescent="0.3">
      <c r="A68" s="30" t="s">
        <v>178</v>
      </c>
      <c r="B68" s="5" t="s">
        <v>129</v>
      </c>
      <c r="C68" s="24">
        <v>30</v>
      </c>
      <c r="D68" s="32"/>
      <c r="E68" s="10"/>
    </row>
    <row r="69" spans="1:5" s="4" customFormat="1" ht="15.6" customHeight="1" x14ac:dyDescent="0.3">
      <c r="A69" s="21" t="s">
        <v>137</v>
      </c>
      <c r="B69" s="20" t="s">
        <v>138</v>
      </c>
      <c r="C69" s="29">
        <v>23407</v>
      </c>
      <c r="D69" s="29">
        <f>D71+D72</f>
        <v>0</v>
      </c>
      <c r="E69" s="13"/>
    </row>
    <row r="70" spans="1:5" s="4" customFormat="1" x14ac:dyDescent="0.3">
      <c r="A70" s="34" t="s">
        <v>188</v>
      </c>
      <c r="B70" s="35"/>
      <c r="C70" s="23"/>
      <c r="D70" s="29"/>
      <c r="E70" s="13"/>
    </row>
    <row r="71" spans="1:5" x14ac:dyDescent="0.3">
      <c r="A71" s="30" t="s">
        <v>133</v>
      </c>
      <c r="B71" s="5" t="s">
        <v>134</v>
      </c>
      <c r="C71" s="24">
        <v>19350</v>
      </c>
      <c r="D71" s="32"/>
      <c r="E71" s="10"/>
    </row>
    <row r="72" spans="1:5" ht="27.6" x14ac:dyDescent="0.3">
      <c r="A72" s="30" t="s">
        <v>135</v>
      </c>
      <c r="B72" s="5" t="s">
        <v>136</v>
      </c>
      <c r="C72" s="24">
        <v>4057</v>
      </c>
      <c r="D72" s="32"/>
      <c r="E72" s="10"/>
    </row>
    <row r="73" spans="1:5" s="4" customFormat="1" ht="16.95" customHeight="1" x14ac:dyDescent="0.3">
      <c r="A73" s="21" t="s">
        <v>156</v>
      </c>
      <c r="B73" s="20" t="s">
        <v>155</v>
      </c>
      <c r="C73" s="29">
        <v>509.49799999999999</v>
      </c>
      <c r="D73" s="29" t="e">
        <f>D75+#REF!+#REF!+#REF!+#REF!</f>
        <v>#REF!</v>
      </c>
      <c r="E73" s="13"/>
    </row>
    <row r="74" spans="1:5" s="4" customFormat="1" x14ac:dyDescent="0.3">
      <c r="A74" s="34" t="s">
        <v>188</v>
      </c>
      <c r="B74" s="35"/>
      <c r="C74" s="23"/>
      <c r="D74" s="29"/>
      <c r="E74" s="13"/>
    </row>
    <row r="75" spans="1:5" s="2" customFormat="1" x14ac:dyDescent="0.3">
      <c r="A75" s="30" t="s">
        <v>145</v>
      </c>
      <c r="B75" s="5" t="s">
        <v>146</v>
      </c>
      <c r="C75" s="32">
        <v>509.49799999999999</v>
      </c>
      <c r="D75" s="32"/>
      <c r="E75" s="11"/>
    </row>
    <row r="76" spans="1:5" s="2" customFormat="1" ht="0.6" customHeight="1" x14ac:dyDescent="0.3">
      <c r="A76" s="34" t="s">
        <v>73</v>
      </c>
      <c r="B76" s="35"/>
      <c r="C76" s="24"/>
      <c r="D76" s="32"/>
      <c r="E76" s="11"/>
    </row>
    <row r="77" spans="1:5" s="4" customFormat="1" ht="16.95" customHeight="1" x14ac:dyDescent="0.3">
      <c r="A77" s="21" t="s">
        <v>164</v>
      </c>
      <c r="B77" s="20" t="s">
        <v>163</v>
      </c>
      <c r="C77" s="29">
        <v>971</v>
      </c>
      <c r="D77" s="29" t="e">
        <f>#REF!+D79+#REF!+#REF!</f>
        <v>#REF!</v>
      </c>
      <c r="E77" s="13"/>
    </row>
    <row r="78" spans="1:5" s="4" customFormat="1" x14ac:dyDescent="0.3">
      <c r="A78" s="34" t="s">
        <v>188</v>
      </c>
      <c r="B78" s="35"/>
      <c r="C78" s="23"/>
      <c r="D78" s="29"/>
      <c r="E78" s="13"/>
    </row>
    <row r="79" spans="1:5" s="2" customFormat="1" x14ac:dyDescent="0.3">
      <c r="A79" s="30" t="s">
        <v>159</v>
      </c>
      <c r="B79" s="5" t="s">
        <v>160</v>
      </c>
      <c r="C79" s="32">
        <v>971</v>
      </c>
      <c r="D79" s="32"/>
      <c r="E79" s="11"/>
    </row>
    <row r="80" spans="1:5" s="4" customFormat="1" x14ac:dyDescent="0.3">
      <c r="A80" s="21" t="s">
        <v>47</v>
      </c>
      <c r="B80" s="20" t="s">
        <v>175</v>
      </c>
      <c r="C80" s="29">
        <f t="shared" ref="C80:D80" si="1">C82</f>
        <v>0</v>
      </c>
      <c r="D80" s="29">
        <f t="shared" si="1"/>
        <v>0</v>
      </c>
      <c r="E80" s="13"/>
    </row>
    <row r="81" spans="1:5" s="4" customFormat="1" x14ac:dyDescent="0.3">
      <c r="A81" s="34" t="s">
        <v>188</v>
      </c>
      <c r="B81" s="35"/>
      <c r="C81" s="23"/>
      <c r="D81" s="29"/>
      <c r="E81" s="13"/>
    </row>
    <row r="82" spans="1:5" s="2" customFormat="1" ht="27.6" x14ac:dyDescent="0.3">
      <c r="A82" s="9" t="s">
        <v>173</v>
      </c>
      <c r="B82" s="5" t="s">
        <v>174</v>
      </c>
      <c r="C82" s="32"/>
      <c r="D82" s="32"/>
      <c r="E82" s="11"/>
    </row>
    <row r="83" spans="1:5" s="7" customFormat="1" ht="18" x14ac:dyDescent="0.35">
      <c r="A83" s="51" t="s">
        <v>189</v>
      </c>
      <c r="B83" s="51"/>
      <c r="C83" s="26" t="s">
        <v>190</v>
      </c>
      <c r="D83" s="26" t="s">
        <v>190</v>
      </c>
      <c r="E83" s="14"/>
    </row>
    <row r="84" spans="1:5" x14ac:dyDescent="0.3">
      <c r="A84" s="51" t="s">
        <v>32</v>
      </c>
      <c r="B84" s="35"/>
      <c r="C84" s="29">
        <f>C43+C50+C53+C57+C61+C65+C69+C73+C77+C80</f>
        <v>77886.724999999991</v>
      </c>
      <c r="D84" s="29" t="e">
        <f>D43+D50+D53+D57+D61+#REF!+D65+D69+#REF!+D73+D77+#REF!+D80</f>
        <v>#REF!</v>
      </c>
      <c r="E84" s="10"/>
    </row>
    <row r="85" spans="1:5" ht="16.95" customHeight="1" x14ac:dyDescent="0.3">
      <c r="A85" s="51" t="s">
        <v>45</v>
      </c>
      <c r="B85" s="35"/>
      <c r="C85" s="42">
        <f>C40-C84</f>
        <v>-5831.830999999991</v>
      </c>
      <c r="D85" s="42"/>
      <c r="E85" s="10"/>
    </row>
    <row r="86" spans="1:5" ht="18.600000000000001" customHeight="1" x14ac:dyDescent="0.3">
      <c r="A86" s="38" t="s">
        <v>49</v>
      </c>
      <c r="B86" s="38"/>
      <c r="C86" s="38"/>
      <c r="D86" s="38"/>
      <c r="E86" s="10"/>
    </row>
    <row r="87" spans="1:5" ht="17.399999999999999" customHeight="1" x14ac:dyDescent="0.3">
      <c r="A87" s="51" t="s">
        <v>34</v>
      </c>
      <c r="B87" s="35"/>
      <c r="C87" s="41">
        <f>C88</f>
        <v>5831.8310000000001</v>
      </c>
      <c r="D87" s="41"/>
      <c r="E87" s="10"/>
    </row>
    <row r="88" spans="1:5" ht="18.600000000000001" customHeight="1" x14ac:dyDescent="0.3">
      <c r="A88" s="34" t="s">
        <v>39</v>
      </c>
      <c r="B88" s="35"/>
      <c r="C88" s="39">
        <v>5831.8310000000001</v>
      </c>
      <c r="D88" s="39"/>
      <c r="E88" s="10"/>
    </row>
    <row r="89" spans="1:5" ht="17.399999999999999" customHeight="1" x14ac:dyDescent="0.3">
      <c r="A89" s="38" t="s">
        <v>40</v>
      </c>
      <c r="B89" s="38"/>
      <c r="C89" s="38" t="s">
        <v>185</v>
      </c>
      <c r="D89" s="38"/>
      <c r="E89" s="10"/>
    </row>
    <row r="90" spans="1:5" ht="17.399999999999999" customHeight="1" x14ac:dyDescent="0.3">
      <c r="A90" s="51" t="s">
        <v>51</v>
      </c>
      <c r="B90" s="35"/>
      <c r="C90" s="41">
        <v>0</v>
      </c>
      <c r="D90" s="41"/>
      <c r="E90" s="10"/>
    </row>
    <row r="91" spans="1:5" x14ac:dyDescent="0.3">
      <c r="A91" s="2"/>
      <c r="B91" s="2"/>
      <c r="C91" s="2"/>
      <c r="D91" s="2"/>
    </row>
    <row r="92" spans="1:5" x14ac:dyDescent="0.3">
      <c r="A92" s="2"/>
      <c r="B92" s="2"/>
      <c r="C92" s="2"/>
      <c r="D92" s="2"/>
    </row>
  </sheetData>
  <sheetProtection formatCells="0" selectLockedCells="1"/>
  <mergeCells count="101">
    <mergeCell ref="A89:B89"/>
    <mergeCell ref="C89:D89"/>
    <mergeCell ref="A90:B90"/>
    <mergeCell ref="C90:D90"/>
    <mergeCell ref="A88:B88"/>
    <mergeCell ref="C88:D88"/>
    <mergeCell ref="A85:B85"/>
    <mergeCell ref="C85:D85"/>
    <mergeCell ref="A86:D86"/>
    <mergeCell ref="A87:B87"/>
    <mergeCell ref="C87:D87"/>
    <mergeCell ref="A81:B81"/>
    <mergeCell ref="A83:B83"/>
    <mergeCell ref="A84:B84"/>
    <mergeCell ref="A78:B78"/>
    <mergeCell ref="A74:B74"/>
    <mergeCell ref="A76:B76"/>
    <mergeCell ref="A70:B70"/>
    <mergeCell ref="A66:B66"/>
    <mergeCell ref="A62:B62"/>
    <mergeCell ref="A54:B54"/>
    <mergeCell ref="A58:B58"/>
    <mergeCell ref="A51:B51"/>
    <mergeCell ref="A44:B44"/>
    <mergeCell ref="A40:B40"/>
    <mergeCell ref="C40:D40"/>
    <mergeCell ref="A41:D41"/>
    <mergeCell ref="C43:D43"/>
    <mergeCell ref="A38:B38"/>
    <mergeCell ref="C38:D38"/>
    <mergeCell ref="A39:B39"/>
    <mergeCell ref="C39:D39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2:B22"/>
    <mergeCell ref="C22:D22"/>
    <mergeCell ref="A24:B24"/>
    <mergeCell ref="C24:D24"/>
    <mergeCell ref="A25:B25"/>
    <mergeCell ref="C25:D25"/>
    <mergeCell ref="A19:B19"/>
    <mergeCell ref="C19:D19"/>
    <mergeCell ref="A20:B20"/>
    <mergeCell ref="C20:D20"/>
    <mergeCell ref="A21:B21"/>
    <mergeCell ref="C21:D21"/>
    <mergeCell ref="A17:B17"/>
    <mergeCell ref="C17:D17"/>
    <mergeCell ref="A18:B18"/>
    <mergeCell ref="C18:D18"/>
    <mergeCell ref="A15:B15"/>
    <mergeCell ref="C15:D15"/>
    <mergeCell ref="A16:B16"/>
    <mergeCell ref="C16:D16"/>
    <mergeCell ref="A12:B12"/>
    <mergeCell ref="C12:D12"/>
    <mergeCell ref="A13:B13"/>
    <mergeCell ref="C13:D13"/>
    <mergeCell ref="A14:B14"/>
    <mergeCell ref="C14:D14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1:D1"/>
    <mergeCell ref="A2:D2"/>
    <mergeCell ref="A3:B3"/>
    <mergeCell ref="C3:D3"/>
    <mergeCell ref="A4:D4"/>
    <mergeCell ref="A5:B5"/>
    <mergeCell ref="C5:D5"/>
    <mergeCell ref="A9:B9"/>
    <mergeCell ref="C9:D9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Скорректированное</vt:lpstr>
      <vt:lpstr>Лист1!Заголовки_для_печати</vt:lpstr>
      <vt:lpstr>Скорректированное!Заголовки_для_печати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2020-12-13T23:27:53Z</dcterms:modified>
</cp:coreProperties>
</file>